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15" firstSheet="2" activeTab="2"/>
  </bookViews>
  <sheets>
    <sheet name="附件1、资金分配测算表 (助餐占比6)" sheetId="6" state="hidden" r:id="rId1"/>
    <sheet name="附件1、资金分配测算表 " sheetId="7" state="hidden" r:id="rId2"/>
    <sheet name="附件3、资金下达表" sheetId="8" r:id="rId3"/>
  </sheets>
  <definedNames>
    <definedName name="_xlnm._FilterDatabase" localSheetId="0" hidden="1">'附件1、资金分配测算表 (助餐占比6)'!$A$1:$R$131</definedName>
    <definedName name="_xlnm._FilterDatabase" localSheetId="1" hidden="1">'附件1、资金分配测算表 '!$A$1:$P$97</definedName>
    <definedName name="_xlnm.Print_Titles" localSheetId="0">'附件1、资金分配测算表 (助餐占比6)'!$3:$3</definedName>
    <definedName name="_xlnm.Print_Titles" localSheetId="1">'附件1、资金分配测算表 '!$3:$3</definedName>
    <definedName name="_xlnm.Print_Titles" localSheetId="2">附件3、资金下达表!$4:$4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<sst xmlns="http://schemas.openxmlformats.org/spreadsheetml/2006/main" count="422" uniqueCount="204">
  <si>
    <t>附件1</t>
  </si>
  <si>
    <t>2024年中央专项彩票公益金支持居家和社区基本养老服务提升行动项目资金分配测算表</t>
  </si>
  <si>
    <t>地区</t>
  </si>
  <si>
    <t>2023年60岁及以上老年人数</t>
  </si>
  <si>
    <t>2023年60岁及以上老年人数系数</t>
  </si>
  <si>
    <t>低收入老年人数量</t>
  </si>
  <si>
    <t>低收入老年人系数</t>
  </si>
  <si>
    <t>老年助餐服务设施数量</t>
  </si>
  <si>
    <t>老年助餐服务设施系数</t>
  </si>
  <si>
    <t>2023年财力综合系数</t>
  </si>
  <si>
    <t>2023年财力综合系数倒数</t>
  </si>
  <si>
    <t>2023年地方财力综合系数因素</t>
  </si>
  <si>
    <t>2023年60岁及以上老年人数系数：低收入老年人系数：老年助餐服务设施系数：2023年地方财力综合系数因素=1:1:6:2</t>
  </si>
  <si>
    <t>测算下达金额</t>
  </si>
  <si>
    <t>下达资金
取整</t>
  </si>
  <si>
    <t>家庭养老床位建设及居家养老上门服务项目经费（惠州市）</t>
  </si>
  <si>
    <t>实际下达资金（扣减资金支持最多的白云区2万元）</t>
  </si>
  <si>
    <t>单位</t>
  </si>
  <si>
    <t>人</t>
  </si>
  <si>
    <t>%</t>
  </si>
  <si>
    <t>万元</t>
  </si>
  <si>
    <t>栏目</t>
  </si>
  <si>
    <t>合计</t>
  </si>
  <si>
    <t>广州市</t>
  </si>
  <si>
    <t>荔湾区</t>
  </si>
  <si>
    <t>越秀区</t>
  </si>
  <si>
    <t>海珠区</t>
  </si>
  <si>
    <t>天河区</t>
  </si>
  <si>
    <t>白云区</t>
  </si>
  <si>
    <t>黄埔区</t>
  </si>
  <si>
    <t>番禺区</t>
  </si>
  <si>
    <t>花都区</t>
  </si>
  <si>
    <t>南沙区</t>
  </si>
  <si>
    <t>从化区</t>
  </si>
  <si>
    <t>增城区</t>
  </si>
  <si>
    <t>深圳市</t>
  </si>
  <si>
    <t>罗湖区</t>
  </si>
  <si>
    <t>福田区</t>
  </si>
  <si>
    <t>南山区</t>
  </si>
  <si>
    <t>宝安区</t>
  </si>
  <si>
    <t>龙岗区</t>
  </si>
  <si>
    <t>盐田区</t>
  </si>
  <si>
    <t>龙华区</t>
  </si>
  <si>
    <t>坪山区</t>
  </si>
  <si>
    <t>光明区</t>
  </si>
  <si>
    <t>珠海市</t>
  </si>
  <si>
    <t>香洲区</t>
  </si>
  <si>
    <t>斗门区</t>
  </si>
  <si>
    <t>金湾区</t>
  </si>
  <si>
    <t>汕头市</t>
  </si>
  <si>
    <r>
      <rPr>
        <sz val="12"/>
        <color indexed="8"/>
        <rFont val="宋体"/>
        <charset val="134"/>
      </rPr>
      <t>龙湖区</t>
    </r>
  </si>
  <si>
    <r>
      <rPr>
        <sz val="12"/>
        <color indexed="8"/>
        <rFont val="宋体"/>
        <charset val="134"/>
      </rPr>
      <t>金平区</t>
    </r>
  </si>
  <si>
    <r>
      <rPr>
        <sz val="12"/>
        <color indexed="8"/>
        <rFont val="宋体"/>
        <charset val="134"/>
      </rPr>
      <t>濠江区</t>
    </r>
  </si>
  <si>
    <r>
      <rPr>
        <sz val="12"/>
        <color indexed="8"/>
        <rFont val="宋体"/>
        <charset val="134"/>
      </rPr>
      <t>潮阳区</t>
    </r>
  </si>
  <si>
    <r>
      <rPr>
        <sz val="12"/>
        <color indexed="8"/>
        <rFont val="宋体"/>
        <charset val="134"/>
      </rPr>
      <t>潮南区</t>
    </r>
  </si>
  <si>
    <r>
      <rPr>
        <sz val="12"/>
        <color indexed="8"/>
        <rFont val="宋体"/>
        <charset val="134"/>
      </rPr>
      <t>澄海区</t>
    </r>
  </si>
  <si>
    <t>南澳县</t>
  </si>
  <si>
    <t>佛山市</t>
  </si>
  <si>
    <t>禅城区</t>
  </si>
  <si>
    <t>南海区</t>
  </si>
  <si>
    <t>顺德区</t>
  </si>
  <si>
    <t>三水区</t>
  </si>
  <si>
    <t>高明区</t>
  </si>
  <si>
    <t>韶关市</t>
  </si>
  <si>
    <r>
      <rPr>
        <sz val="12"/>
        <color indexed="8"/>
        <rFont val="宋体"/>
        <charset val="134"/>
      </rPr>
      <t>武江区</t>
    </r>
  </si>
  <si>
    <r>
      <rPr>
        <sz val="12"/>
        <color indexed="8"/>
        <rFont val="宋体"/>
        <charset val="134"/>
      </rPr>
      <t>浈江区</t>
    </r>
  </si>
  <si>
    <r>
      <rPr>
        <sz val="12"/>
        <color indexed="8"/>
        <rFont val="宋体"/>
        <charset val="134"/>
      </rPr>
      <t>曲江区</t>
    </r>
  </si>
  <si>
    <t>始兴县</t>
  </si>
  <si>
    <t>新丰县</t>
  </si>
  <si>
    <t>乐昌市</t>
  </si>
  <si>
    <t>南雄市</t>
  </si>
  <si>
    <t>仁化县</t>
  </si>
  <si>
    <t>乳源瑶族自治县</t>
  </si>
  <si>
    <t>翁源县</t>
  </si>
  <si>
    <t>河源市</t>
  </si>
  <si>
    <r>
      <rPr>
        <sz val="12"/>
        <color indexed="8"/>
        <rFont val="宋体"/>
        <charset val="134"/>
      </rPr>
      <t>源城区</t>
    </r>
  </si>
  <si>
    <t>和平县</t>
  </si>
  <si>
    <t>东源县</t>
  </si>
  <si>
    <t>紫金县</t>
  </si>
  <si>
    <t>龙川县</t>
  </si>
  <si>
    <t>连平县</t>
  </si>
  <si>
    <t>梅州市</t>
  </si>
  <si>
    <r>
      <rPr>
        <sz val="12"/>
        <color indexed="8"/>
        <rFont val="宋体"/>
        <charset val="134"/>
      </rPr>
      <t>梅江区</t>
    </r>
  </si>
  <si>
    <r>
      <rPr>
        <sz val="12"/>
        <color indexed="8"/>
        <rFont val="宋体"/>
        <charset val="134"/>
      </rPr>
      <t>梅县区</t>
    </r>
  </si>
  <si>
    <t>平远县</t>
  </si>
  <si>
    <t>蕉岭县</t>
  </si>
  <si>
    <t>兴宁市</t>
  </si>
  <si>
    <t>五华县</t>
  </si>
  <si>
    <t>丰顺县</t>
  </si>
  <si>
    <t>大埔县</t>
  </si>
  <si>
    <t>惠州市</t>
  </si>
  <si>
    <t>市本级</t>
  </si>
  <si>
    <r>
      <rPr>
        <sz val="12"/>
        <rFont val="宋体"/>
        <charset val="134"/>
      </rPr>
      <t>惠城区</t>
    </r>
  </si>
  <si>
    <r>
      <rPr>
        <sz val="12"/>
        <rFont val="宋体"/>
        <charset val="134"/>
      </rPr>
      <t>惠阳区</t>
    </r>
  </si>
  <si>
    <t>惠东县</t>
  </si>
  <si>
    <t>龙门县</t>
  </si>
  <si>
    <t>博罗县</t>
  </si>
  <si>
    <t>汕尾市</t>
  </si>
  <si>
    <r>
      <rPr>
        <sz val="12"/>
        <rFont val="宋体"/>
        <charset val="134"/>
      </rPr>
      <t>城区</t>
    </r>
  </si>
  <si>
    <t>陆河县</t>
  </si>
  <si>
    <t>陆丰市</t>
  </si>
  <si>
    <t>海丰县</t>
  </si>
  <si>
    <t>东莞市</t>
  </si>
  <si>
    <t>中山市</t>
  </si>
  <si>
    <t>江门市</t>
  </si>
  <si>
    <t>蓬江区</t>
  </si>
  <si>
    <t>江海区</t>
  </si>
  <si>
    <t>新会区</t>
  </si>
  <si>
    <t>台山市</t>
  </si>
  <si>
    <t>开平市</t>
  </si>
  <si>
    <t>鹤山市</t>
  </si>
  <si>
    <t>恩平市</t>
  </si>
  <si>
    <t>阳江市</t>
  </si>
  <si>
    <r>
      <rPr>
        <sz val="12"/>
        <rFont val="宋体"/>
        <charset val="134"/>
      </rPr>
      <t>阳东区</t>
    </r>
  </si>
  <si>
    <r>
      <rPr>
        <sz val="12"/>
        <rFont val="宋体"/>
        <charset val="134"/>
      </rPr>
      <t>江城区</t>
    </r>
  </si>
  <si>
    <t>阳西县</t>
  </si>
  <si>
    <t>阳春市</t>
  </si>
  <si>
    <t>湛江市</t>
  </si>
  <si>
    <r>
      <rPr>
        <sz val="12"/>
        <rFont val="宋体"/>
        <charset val="134"/>
      </rPr>
      <t>赤坎区</t>
    </r>
  </si>
  <si>
    <r>
      <rPr>
        <sz val="12"/>
        <rFont val="宋体"/>
        <charset val="134"/>
      </rPr>
      <t>霞山区</t>
    </r>
  </si>
  <si>
    <r>
      <rPr>
        <sz val="12"/>
        <rFont val="宋体"/>
        <charset val="134"/>
      </rPr>
      <t>坡头区</t>
    </r>
  </si>
  <si>
    <r>
      <rPr>
        <sz val="12"/>
        <rFont val="宋体"/>
        <charset val="134"/>
      </rPr>
      <t>麻章区</t>
    </r>
  </si>
  <si>
    <t>遂溪县</t>
  </si>
  <si>
    <t>吴川市</t>
  </si>
  <si>
    <t>徐闻县</t>
  </si>
  <si>
    <t>廉江市</t>
  </si>
  <si>
    <t>雷州市</t>
  </si>
  <si>
    <t>茂名市</t>
  </si>
  <si>
    <r>
      <rPr>
        <sz val="12"/>
        <rFont val="宋体"/>
        <charset val="134"/>
      </rPr>
      <t>茂南区</t>
    </r>
  </si>
  <si>
    <r>
      <rPr>
        <sz val="12"/>
        <rFont val="宋体"/>
        <charset val="134"/>
      </rPr>
      <t>电白区</t>
    </r>
  </si>
  <si>
    <t>信宜市</t>
  </si>
  <si>
    <t>高州市</t>
  </si>
  <si>
    <t>化州市</t>
  </si>
  <si>
    <t>肇庆市</t>
  </si>
  <si>
    <r>
      <rPr>
        <sz val="12"/>
        <color indexed="8"/>
        <rFont val="宋体"/>
        <charset val="134"/>
      </rPr>
      <t>端州区</t>
    </r>
  </si>
  <si>
    <r>
      <rPr>
        <sz val="12"/>
        <color indexed="8"/>
        <rFont val="宋体"/>
        <charset val="134"/>
      </rPr>
      <t>鼎湖区</t>
    </r>
  </si>
  <si>
    <r>
      <rPr>
        <sz val="12"/>
        <color indexed="8"/>
        <rFont val="宋体"/>
        <charset val="134"/>
      </rPr>
      <t>高要区</t>
    </r>
  </si>
  <si>
    <t>四会市</t>
  </si>
  <si>
    <t>封开县</t>
  </si>
  <si>
    <t>怀集县</t>
  </si>
  <si>
    <t>德庆县</t>
  </si>
  <si>
    <t>广宁县</t>
  </si>
  <si>
    <t>清远市</t>
  </si>
  <si>
    <r>
      <rPr>
        <sz val="12"/>
        <rFont val="宋体"/>
        <charset val="134"/>
      </rPr>
      <t>清城区</t>
    </r>
  </si>
  <si>
    <r>
      <rPr>
        <sz val="12"/>
        <rFont val="宋体"/>
        <charset val="134"/>
      </rPr>
      <t>清新区</t>
    </r>
  </si>
  <si>
    <t>佛冈县</t>
  </si>
  <si>
    <t>连州市</t>
  </si>
  <si>
    <t>阳山县</t>
  </si>
  <si>
    <t>英德市</t>
  </si>
  <si>
    <t>连山壮族瑶族自治县</t>
  </si>
  <si>
    <t>连南瑶族自治县</t>
  </si>
  <si>
    <t>潮州市</t>
  </si>
  <si>
    <r>
      <rPr>
        <sz val="12"/>
        <rFont val="宋体"/>
        <charset val="134"/>
      </rPr>
      <t>潮安区</t>
    </r>
  </si>
  <si>
    <r>
      <rPr>
        <sz val="12"/>
        <rFont val="宋体"/>
        <charset val="134"/>
      </rPr>
      <t>湘桥区</t>
    </r>
  </si>
  <si>
    <t>饶平县</t>
  </si>
  <si>
    <t>揭阳市</t>
  </si>
  <si>
    <r>
      <rPr>
        <sz val="12"/>
        <rFont val="宋体"/>
        <charset val="134"/>
      </rPr>
      <t>榕城区</t>
    </r>
  </si>
  <si>
    <r>
      <rPr>
        <sz val="12"/>
        <rFont val="宋体"/>
        <charset val="134"/>
      </rPr>
      <t>揭东区</t>
    </r>
  </si>
  <si>
    <t>普宁市</t>
  </si>
  <si>
    <t>揭西县</t>
  </si>
  <si>
    <t>惠来县</t>
  </si>
  <si>
    <t>云浮市</t>
  </si>
  <si>
    <t>云城区</t>
  </si>
  <si>
    <r>
      <rPr>
        <sz val="12"/>
        <rFont val="宋体"/>
        <charset val="134"/>
      </rPr>
      <t>云安区</t>
    </r>
  </si>
  <si>
    <t>郁南县</t>
  </si>
  <si>
    <t>罗定市</t>
  </si>
  <si>
    <t>新兴县</t>
  </si>
  <si>
    <t>附件2—1</t>
  </si>
  <si>
    <t>2023年60岁及以上老年人数系数：低收入老年人系数：老年助餐服务设施系数：2023年地方财力综合系数因素=2:2:4:2</t>
  </si>
  <si>
    <t>实际下达资金（取整后超额的3万元补助老年助餐服务设施数最多的清城区）</t>
  </si>
  <si>
    <t>家</t>
  </si>
  <si>
    <t>梅江区</t>
  </si>
  <si>
    <t>梅县区</t>
  </si>
  <si>
    <t>惠城区</t>
  </si>
  <si>
    <t>惠阳区</t>
  </si>
  <si>
    <t>城区</t>
  </si>
  <si>
    <t>阳东区</t>
  </si>
  <si>
    <t>江城区</t>
  </si>
  <si>
    <t>赤坎区</t>
  </si>
  <si>
    <t>霞山区</t>
  </si>
  <si>
    <t>坡头区</t>
  </si>
  <si>
    <t>麻章区</t>
  </si>
  <si>
    <t>茂南区</t>
  </si>
  <si>
    <t>电白区</t>
  </si>
  <si>
    <t>端州区</t>
  </si>
  <si>
    <t>鼎湖区</t>
  </si>
  <si>
    <t>高要区</t>
  </si>
  <si>
    <t>清城区</t>
  </si>
  <si>
    <t>清新区</t>
  </si>
  <si>
    <t>潮安区</t>
  </si>
  <si>
    <t>湘桥区</t>
  </si>
  <si>
    <t>榕城区</t>
  </si>
  <si>
    <t>揭东区</t>
  </si>
  <si>
    <t>云安区</t>
  </si>
  <si>
    <t>附件3</t>
  </si>
  <si>
    <t>2024年中央专项彩票公益金支持居家和社区
基本养老服务提升行动项目资金分配表</t>
  </si>
  <si>
    <r>
      <rPr>
        <sz val="12"/>
        <rFont val="仿宋_GB2312"/>
        <charset val="134"/>
      </rPr>
      <t>单位：万元</t>
    </r>
  </si>
  <si>
    <t>本次下达金额</t>
  </si>
  <si>
    <t>备注</t>
  </si>
  <si>
    <t>下达总额</t>
  </si>
  <si>
    <t>地市合计</t>
  </si>
  <si>
    <t>含家庭养老床位建设及居家养老上门服务项目经费1285万元</t>
  </si>
  <si>
    <t>家庭养老床位建设及居家养老上门服务项目经费</t>
  </si>
  <si>
    <t>财政省直管县合计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</si>
</sst>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0_ "/>
    <numFmt numFmtId="179" formatCode="#,##0_ "/>
    <numFmt numFmtId="180" formatCode="#,##0.00000_ "/>
    <numFmt numFmtId="181" formatCode="0.00000_ "/>
    <numFmt numFmtId="182" formatCode="#,##0.0000_ "/>
    <numFmt numFmtId="183" formatCode="#,##0.00_ "/>
  </numFmts>
  <fonts count="45">
    <font>
      <sz val="11"/>
      <color theme="1"/>
      <name val="宋体"/>
      <charset val="134"/>
      <scheme val="minor"/>
    </font>
    <font>
      <sz val="14"/>
      <name val="黑体"/>
      <charset val="0"/>
    </font>
    <font>
      <sz val="14"/>
      <name val="Times New Roman"/>
      <charset val="134"/>
    </font>
    <font>
      <sz val="20"/>
      <name val="方正小标宋_GBK"/>
      <charset val="134"/>
    </font>
    <font>
      <sz val="12"/>
      <name val="Times New Roman"/>
      <charset val="134"/>
    </font>
    <font>
      <b/>
      <sz val="12"/>
      <name val="仿宋_GB2312"/>
      <charset val="134"/>
    </font>
    <font>
      <b/>
      <sz val="12"/>
      <name val="Times New Roman"/>
      <charset val="134"/>
    </font>
    <font>
      <sz val="12"/>
      <color theme="1"/>
      <name val="宋体"/>
      <charset val="134"/>
      <scheme val="minor"/>
    </font>
    <font>
      <b/>
      <sz val="11"/>
      <color theme="1"/>
      <name val="宋体"/>
      <charset val="134"/>
      <scheme val="minor"/>
    </font>
    <font>
      <sz val="11"/>
      <color theme="1"/>
      <name val="Times New Roman"/>
      <charset val="134"/>
    </font>
    <font>
      <sz val="12"/>
      <color rgb="FF000000"/>
      <name val="Times New Roman"/>
      <charset val="134"/>
    </font>
    <font>
      <b/>
      <sz val="12"/>
      <name val="宋体"/>
      <charset val="134"/>
    </font>
    <font>
      <b/>
      <sz val="12"/>
      <color rgb="FFFF0000"/>
      <name val="宋体"/>
      <charset val="134"/>
    </font>
    <font>
      <sz val="12"/>
      <name val="宋体"/>
      <charset val="134"/>
    </font>
    <font>
      <b/>
      <sz val="12"/>
      <name val="方正书宋_GBK"/>
      <charset val="0"/>
    </font>
    <font>
      <b/>
      <sz val="11"/>
      <color theme="1"/>
      <name val="Times New Roman"/>
      <charset val="134"/>
    </font>
    <font>
      <b/>
      <sz val="12"/>
      <color rgb="FF000000"/>
      <name val="宋体"/>
      <charset val="134"/>
    </font>
    <font>
      <sz val="20"/>
      <name val="方正小标宋简体"/>
      <charset val="134"/>
    </font>
    <font>
      <sz val="12"/>
      <name val="黑体"/>
      <charset val="0"/>
    </font>
    <font>
      <sz val="11"/>
      <name val="黑体"/>
      <charset val="0"/>
    </font>
    <font>
      <sz val="11"/>
      <color theme="1"/>
      <name val="黑体"/>
      <charset val="0"/>
    </font>
    <font>
      <b/>
      <sz val="12"/>
      <color theme="1"/>
      <name val="Times New Roman"/>
      <charset val="134"/>
    </font>
    <font>
      <sz val="12"/>
      <color theme="1"/>
      <name val="Times New Roman"/>
      <charset val="134"/>
    </font>
    <font>
      <sz val="12"/>
      <name val="方正书宋_GBK"/>
      <charset val="0"/>
    </font>
    <font>
      <b/>
      <sz val="12"/>
      <color rgb="FFFF0000"/>
      <name val="Times New Roma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2"/>
      <color indexed="8"/>
      <name val="宋体"/>
      <charset val="134"/>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2" fillId="0" borderId="0" applyNumberFormat="0" applyFill="0" applyBorder="0" applyAlignment="0" applyProtection="0">
      <alignment vertical="center"/>
    </xf>
    <xf numFmtId="0" fontId="33" fillId="3" borderId="10" applyNumberFormat="0" applyAlignment="0" applyProtection="0">
      <alignment vertical="center"/>
    </xf>
    <xf numFmtId="0" fontId="34" fillId="4" borderId="11" applyNumberFormat="0" applyAlignment="0" applyProtection="0">
      <alignment vertical="center"/>
    </xf>
    <xf numFmtId="0" fontId="35" fillId="4" borderId="10" applyNumberFormat="0" applyAlignment="0" applyProtection="0">
      <alignment vertical="center"/>
    </xf>
    <xf numFmtId="0" fontId="36" fillId="5" borderId="12" applyNumberFormat="0" applyAlignment="0" applyProtection="0">
      <alignment vertical="center"/>
    </xf>
    <xf numFmtId="0" fontId="37" fillId="0" borderId="13" applyNumberFormat="0" applyFill="0" applyAlignment="0" applyProtection="0">
      <alignment vertical="center"/>
    </xf>
    <xf numFmtId="0" fontId="8" fillId="0" borderId="1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1" fillId="32" borderId="0" applyNumberFormat="0" applyBorder="0" applyAlignment="0" applyProtection="0">
      <alignment vertical="center"/>
    </xf>
    <xf numFmtId="0" fontId="13" fillId="0" borderId="0">
      <alignment vertical="center"/>
    </xf>
    <xf numFmtId="0" fontId="13" fillId="0" borderId="0"/>
    <xf numFmtId="0" fontId="13" fillId="0" borderId="0">
      <alignment vertical="center"/>
    </xf>
    <xf numFmtId="0" fontId="4" fillId="0" borderId="0"/>
    <xf numFmtId="0" fontId="13" fillId="0" borderId="0">
      <alignment vertical="center"/>
    </xf>
    <xf numFmtId="0" fontId="13" fillId="0" borderId="0">
      <alignment vertical="center"/>
    </xf>
    <xf numFmtId="0" fontId="42" fillId="0" borderId="0">
      <alignment vertical="center"/>
    </xf>
  </cellStyleXfs>
  <cellXfs count="110">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horizontal="right"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Border="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Border="1" applyAlignment="1">
      <alignment horizontal="center" vertical="center"/>
    </xf>
    <xf numFmtId="0" fontId="0" fillId="0" borderId="1" xfId="0" applyBorder="1">
      <alignment vertical="center"/>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vertical="center" wrapText="1"/>
    </xf>
    <xf numFmtId="0" fontId="12" fillId="0" borderId="1" xfId="0" applyNumberFormat="1" applyFont="1" applyFill="1" applyBorder="1" applyAlignment="1">
      <alignment horizontal="center" vertical="center" wrapText="1"/>
    </xf>
    <xf numFmtId="177" fontId="4" fillId="0" borderId="1" xfId="52" applyNumberFormat="1" applyFont="1" applyFill="1" applyBorder="1" applyAlignment="1">
      <alignment horizontal="center" vertical="center"/>
    </xf>
    <xf numFmtId="0" fontId="4" fillId="0" borderId="1" xfId="53" applyNumberFormat="1" applyFont="1" applyFill="1" applyBorder="1" applyAlignment="1">
      <alignment horizontal="center" vertical="center" wrapText="1"/>
    </xf>
    <xf numFmtId="178" fontId="11" fillId="0" borderId="1" xfId="5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1" xfId="54"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11" fillId="0" borderId="1" xfId="51" applyNumberFormat="1" applyFont="1" applyFill="1" applyBorder="1" applyAlignment="1">
      <alignment horizontal="center" vertical="center" wrapText="1"/>
    </xf>
    <xf numFmtId="0" fontId="11" fillId="0" borderId="1" xfId="5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1"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179" fontId="19"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177" fontId="13" fillId="0" borderId="1" xfId="52"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3" fillId="0" borderId="1" xfId="53" applyNumberFormat="1" applyFont="1" applyFill="1" applyBorder="1" applyAlignment="1">
      <alignment horizontal="center" vertical="center" wrapText="1"/>
    </xf>
    <xf numFmtId="176" fontId="21" fillId="0" borderId="1" xfId="0" applyNumberFormat="1" applyFont="1" applyFill="1" applyBorder="1" applyAlignment="1" applyProtection="1">
      <alignment horizontal="center" vertical="center" wrapText="1"/>
      <protection locked="0"/>
    </xf>
    <xf numFmtId="0" fontId="13" fillId="0" borderId="1" xfId="51"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43"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81" fontId="18" fillId="0" borderId="1" xfId="0" applyNumberFormat="1" applyFont="1" applyFill="1" applyBorder="1" applyAlignment="1">
      <alignment horizontal="center" vertical="center" wrapText="1"/>
    </xf>
    <xf numFmtId="43" fontId="19" fillId="0" borderId="1" xfId="0" applyNumberFormat="1" applyFont="1" applyFill="1" applyBorder="1" applyAlignment="1">
      <alignment horizontal="center" vertical="center" wrapText="1"/>
    </xf>
    <xf numFmtId="182" fontId="6" fillId="0" borderId="1" xfId="0" applyNumberFormat="1" applyFont="1" applyFill="1" applyBorder="1" applyAlignment="1">
      <alignment horizontal="center" vertical="center" wrapText="1"/>
    </xf>
    <xf numFmtId="183" fontId="6" fillId="0"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6" fillId="0" borderId="0"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shrinkToFit="1"/>
    </xf>
    <xf numFmtId="0" fontId="13" fillId="0" borderId="1" xfId="50" applyNumberFormat="1" applyFont="1" applyFill="1" applyBorder="1" applyAlignment="1">
      <alignment horizontal="center" vertical="center" wrapText="1"/>
    </xf>
    <xf numFmtId="0" fontId="8" fillId="0" borderId="4" xfId="0" applyFont="1" applyFill="1" applyBorder="1" applyAlignment="1">
      <alignment horizontal="center" vertical="center" wrapText="1" shrinkToFit="1"/>
    </xf>
    <xf numFmtId="0" fontId="8" fillId="0" borderId="5" xfId="0" applyFont="1" applyFill="1" applyBorder="1" applyAlignment="1">
      <alignment horizontal="center" vertical="center" wrapText="1" shrinkToFit="1"/>
    </xf>
    <xf numFmtId="0" fontId="0" fillId="0" borderId="1" xfId="0" applyFont="1" applyFill="1" applyBorder="1" applyAlignment="1">
      <alignment horizontal="center" vertical="center" wrapText="1"/>
    </xf>
    <xf numFmtId="0" fontId="13" fillId="0" borderId="1" xfId="49" applyNumberFormat="1" applyFont="1" applyFill="1" applyBorder="1" applyAlignment="1">
      <alignment horizontal="center" vertical="center" wrapText="1"/>
    </xf>
    <xf numFmtId="0" fontId="13" fillId="0" borderId="1" xfId="54" applyNumberFormat="1" applyFont="1" applyFill="1" applyBorder="1" applyAlignment="1">
      <alignment horizontal="center" vertical="center" wrapText="1"/>
    </xf>
    <xf numFmtId="176" fontId="22" fillId="0" borderId="1" xfId="0" applyNumberFormat="1" applyFont="1" applyFill="1" applyBorder="1" applyAlignment="1" applyProtection="1">
      <alignment horizontal="center" vertical="center" wrapText="1"/>
    </xf>
    <xf numFmtId="181" fontId="13" fillId="0" borderId="0" xfId="0" applyNumberFormat="1" applyFont="1" applyFill="1" applyBorder="1" applyAlignment="1">
      <alignment vertical="center"/>
    </xf>
    <xf numFmtId="0" fontId="18" fillId="0" borderId="1"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4" xfId="0" applyNumberFormat="1" applyFont="1" applyFill="1" applyBorder="1" applyAlignment="1">
      <alignment horizontal="center" vertical="center" wrapText="1"/>
    </xf>
    <xf numFmtId="178" fontId="19" fillId="0" borderId="1" xfId="0" applyNumberFormat="1" applyFont="1" applyFill="1" applyBorder="1" applyAlignment="1">
      <alignment horizontal="center" vertical="center" wrapText="1"/>
    </xf>
    <xf numFmtId="178" fontId="24" fillId="0" borderId="1" xfId="0" applyNumberFormat="1" applyFont="1" applyFill="1" applyBorder="1" applyAlignment="1">
      <alignment horizontal="center" vertical="center" wrapText="1"/>
    </xf>
    <xf numFmtId="0" fontId="11" fillId="0" borderId="0" xfId="0" applyFont="1" applyFill="1" applyBorder="1" applyAlignment="1">
      <alignment vertical="center"/>
    </xf>
    <xf numFmtId="0" fontId="8" fillId="0" borderId="5" xfId="0" applyFont="1" applyFill="1" applyBorder="1" applyAlignment="1">
      <alignment horizontal="center" vertical="center" wrapText="1"/>
    </xf>
    <xf numFmtId="178" fontId="13" fillId="0" borderId="1" xfId="50"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测算表2_6" xfId="49"/>
    <cellStyle name="常规 100" xfId="50"/>
    <cellStyle name="常规_测算表2_5" xfId="51"/>
    <cellStyle name="常规_2006月报格式通知的附件（修改）" xfId="52"/>
    <cellStyle name="常规_测算表2_4" xfId="53"/>
    <cellStyle name="常规_测算表2_7" xfId="54"/>
    <cellStyle name="常规 2" xfId="55"/>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2"/>
  <sheetViews>
    <sheetView view="pageBreakPreview" zoomScale="70" zoomScaleNormal="100" workbookViewId="0">
      <pane ySplit="3" topLeftCell="A4" activePane="bottomLeft" state="frozen"/>
      <selection/>
      <selection pane="bottomLeft" activeCell="P7" sqref="P7:P17"/>
    </sheetView>
  </sheetViews>
  <sheetFormatPr defaultColWidth="9" defaultRowHeight="14.25"/>
  <cols>
    <col min="1" max="1" width="7.5" style="40" customWidth="1"/>
    <col min="2" max="2" width="13.25" style="39" customWidth="1"/>
    <col min="3" max="3" width="12.875" style="40" customWidth="1"/>
    <col min="4" max="4" width="12.5" style="40" customWidth="1"/>
    <col min="5" max="5" width="10.5" style="40" customWidth="1"/>
    <col min="6" max="6" width="11.625" style="40" customWidth="1"/>
    <col min="7" max="7" width="12.25" style="40" customWidth="1"/>
    <col min="8" max="8" width="11" style="40" customWidth="1"/>
    <col min="9" max="10" width="12.375" style="39" customWidth="1"/>
    <col min="11" max="11" width="10.625" style="40" customWidth="1"/>
    <col min="12" max="12" width="24.125" style="40" customWidth="1"/>
    <col min="13" max="13" width="13.875" style="40" customWidth="1"/>
    <col min="14" max="15" width="10.875" style="40" customWidth="1"/>
    <col min="16" max="16" width="13.875" style="40" customWidth="1"/>
    <col min="17" max="16384" width="9" style="40"/>
  </cols>
  <sheetData>
    <row r="1" ht="18.75" spans="1:3">
      <c r="A1" s="41" t="s">
        <v>0</v>
      </c>
      <c r="B1" s="42"/>
      <c r="C1" s="41"/>
    </row>
    <row r="2" ht="25.5" spans="1:16">
      <c r="A2" s="43" t="s">
        <v>1</v>
      </c>
      <c r="B2" s="43"/>
      <c r="C2" s="43"/>
      <c r="D2" s="43"/>
      <c r="E2" s="43"/>
      <c r="F2" s="43"/>
      <c r="G2" s="43"/>
      <c r="H2" s="43"/>
      <c r="I2" s="43"/>
      <c r="J2" s="43"/>
      <c r="K2" s="43"/>
      <c r="L2" s="43"/>
      <c r="M2" s="43"/>
      <c r="N2" s="43"/>
      <c r="O2" s="43"/>
      <c r="P2" s="43"/>
    </row>
    <row r="3" ht="130" customHeight="1" spans="1:16">
      <c r="A3" s="97" t="s">
        <v>2</v>
      </c>
      <c r="B3" s="97"/>
      <c r="C3" s="49" t="s">
        <v>3</v>
      </c>
      <c r="D3" s="50" t="s">
        <v>4</v>
      </c>
      <c r="E3" s="51" t="s">
        <v>5</v>
      </c>
      <c r="F3" s="51" t="s">
        <v>6</v>
      </c>
      <c r="G3" s="50" t="s">
        <v>7</v>
      </c>
      <c r="H3" s="50" t="s">
        <v>8</v>
      </c>
      <c r="I3" s="50" t="s">
        <v>9</v>
      </c>
      <c r="J3" s="50" t="s">
        <v>10</v>
      </c>
      <c r="K3" s="50" t="s">
        <v>11</v>
      </c>
      <c r="L3" s="78" t="s">
        <v>12</v>
      </c>
      <c r="M3" s="79" t="s">
        <v>13</v>
      </c>
      <c r="N3" s="105" t="s">
        <v>14</v>
      </c>
      <c r="O3" s="79" t="s">
        <v>15</v>
      </c>
      <c r="P3" s="105" t="s">
        <v>16</v>
      </c>
    </row>
    <row r="4" ht="15" customHeight="1" spans="1:16">
      <c r="A4" s="47" t="s">
        <v>17</v>
      </c>
      <c r="B4" s="48"/>
      <c r="C4" s="49" t="s">
        <v>18</v>
      </c>
      <c r="D4" s="50"/>
      <c r="E4" s="51" t="s">
        <v>18</v>
      </c>
      <c r="F4" s="51"/>
      <c r="G4" s="52" t="s">
        <v>19</v>
      </c>
      <c r="H4" s="50"/>
      <c r="I4" s="50"/>
      <c r="J4" s="50"/>
      <c r="K4" s="50"/>
      <c r="L4" s="78"/>
      <c r="M4" s="79" t="s">
        <v>20</v>
      </c>
      <c r="N4" s="79" t="s">
        <v>20</v>
      </c>
      <c r="O4" s="79" t="s">
        <v>20</v>
      </c>
      <c r="P4" s="79" t="s">
        <v>20</v>
      </c>
    </row>
    <row r="5" ht="20" customHeight="1" spans="1:16">
      <c r="A5" s="47" t="s">
        <v>21</v>
      </c>
      <c r="B5" s="48"/>
      <c r="C5" s="49">
        <v>1</v>
      </c>
      <c r="D5" s="49">
        <v>2</v>
      </c>
      <c r="E5" s="49">
        <v>3</v>
      </c>
      <c r="F5" s="49">
        <v>4</v>
      </c>
      <c r="G5" s="49">
        <v>5</v>
      </c>
      <c r="H5" s="49">
        <v>6</v>
      </c>
      <c r="I5" s="49">
        <v>7</v>
      </c>
      <c r="J5" s="49">
        <v>8</v>
      </c>
      <c r="K5" s="49">
        <v>9</v>
      </c>
      <c r="L5" s="49">
        <v>10</v>
      </c>
      <c r="M5" s="49">
        <v>11</v>
      </c>
      <c r="N5" s="49">
        <v>12</v>
      </c>
      <c r="O5" s="49">
        <v>13</v>
      </c>
      <c r="P5" s="49">
        <v>14</v>
      </c>
    </row>
    <row r="6" ht="20" customHeight="1" spans="1:16">
      <c r="A6" s="53" t="s">
        <v>22</v>
      </c>
      <c r="B6" s="53"/>
      <c r="C6" s="54">
        <f t="shared" ref="C6:L6" si="0">SUM(C7:C131)</f>
        <v>17234003</v>
      </c>
      <c r="D6" s="55">
        <f t="shared" si="0"/>
        <v>1</v>
      </c>
      <c r="E6" s="54">
        <f t="shared" si="0"/>
        <v>464690</v>
      </c>
      <c r="F6" s="55">
        <f t="shared" si="0"/>
        <v>1</v>
      </c>
      <c r="G6" s="54">
        <f t="shared" si="0"/>
        <v>1475</v>
      </c>
      <c r="H6" s="55">
        <f t="shared" si="0"/>
        <v>0.999999999999999</v>
      </c>
      <c r="I6" s="55">
        <f t="shared" si="0"/>
        <v>158.079525952444</v>
      </c>
      <c r="J6" s="55">
        <f t="shared" si="0"/>
        <v>136.988727589501</v>
      </c>
      <c r="K6" s="55">
        <f t="shared" si="0"/>
        <v>1</v>
      </c>
      <c r="L6" s="55">
        <f t="shared" si="0"/>
        <v>1</v>
      </c>
      <c r="M6" s="55">
        <v>1081</v>
      </c>
      <c r="N6" s="80">
        <f t="shared" ref="N6:P6" si="1">SUM(N7:N131)</f>
        <v>1082</v>
      </c>
      <c r="O6" s="80">
        <f t="shared" si="1"/>
        <v>1285</v>
      </c>
      <c r="P6" s="80">
        <f t="shared" si="1"/>
        <v>2365</v>
      </c>
    </row>
    <row r="7" ht="20" customHeight="1" spans="1:16">
      <c r="A7" s="98" t="s">
        <v>23</v>
      </c>
      <c r="B7" s="99" t="s">
        <v>24</v>
      </c>
      <c r="C7" s="59">
        <v>249876</v>
      </c>
      <c r="D7" s="60">
        <f t="shared" ref="D7:D65" si="2">C7/$C$6</f>
        <v>0.0144990110539031</v>
      </c>
      <c r="E7" s="54">
        <v>2547</v>
      </c>
      <c r="F7" s="60">
        <f t="shared" ref="F7:F65" si="3">E7/$E$6</f>
        <v>0.00548107340377456</v>
      </c>
      <c r="G7" s="61">
        <v>135</v>
      </c>
      <c r="H7" s="60">
        <f t="shared" ref="H7:H65" si="4">G7/$G$6</f>
        <v>0.0915254237288136</v>
      </c>
      <c r="I7" s="55">
        <v>1.43775957823111</v>
      </c>
      <c r="J7" s="55">
        <f t="shared" ref="J7:J65" si="5">1/I7</f>
        <v>0.695526578393802</v>
      </c>
      <c r="K7" s="55">
        <f t="shared" ref="K7:K65" si="6">J7/$J$6</f>
        <v>0.0050772540969795</v>
      </c>
      <c r="L7" s="55">
        <f>D7*0.1+F7*0.1+H7*0.6+K7*0.2</f>
        <v>0.0579287135024518</v>
      </c>
      <c r="M7" s="55">
        <f t="shared" ref="M7:M65" si="7">L7*$M$6</f>
        <v>62.6209392961504</v>
      </c>
      <c r="N7" s="84">
        <f t="shared" ref="N7:N70" si="8">ROUND(M7,0)</f>
        <v>63</v>
      </c>
      <c r="O7" s="84"/>
      <c r="P7" s="84">
        <f t="shared" ref="P7:P10" si="9">N7+O7</f>
        <v>63</v>
      </c>
    </row>
    <row r="8" ht="20" customHeight="1" spans="1:16">
      <c r="A8" s="100"/>
      <c r="B8" s="99" t="s">
        <v>25</v>
      </c>
      <c r="C8" s="59">
        <v>342948</v>
      </c>
      <c r="D8" s="60">
        <f t="shared" si="2"/>
        <v>0.019899497522427</v>
      </c>
      <c r="E8" s="54">
        <v>2980</v>
      </c>
      <c r="F8" s="60">
        <f t="shared" si="3"/>
        <v>0.00641287740213906</v>
      </c>
      <c r="G8" s="61">
        <v>95</v>
      </c>
      <c r="H8" s="60">
        <f t="shared" si="4"/>
        <v>0.0644067796610169</v>
      </c>
      <c r="I8" s="55">
        <v>2.23122910010844</v>
      </c>
      <c r="J8" s="55">
        <f t="shared" si="5"/>
        <v>0.44818346979761</v>
      </c>
      <c r="K8" s="55">
        <f t="shared" si="6"/>
        <v>0.00327168138345392</v>
      </c>
      <c r="L8" s="55">
        <f t="shared" ref="L8:L39" si="10">D8*0.1+F8*0.1+H8*0.6+K8*0.2</f>
        <v>0.0419296415657576</v>
      </c>
      <c r="M8" s="55">
        <f t="shared" si="7"/>
        <v>45.3259425325839</v>
      </c>
      <c r="N8" s="84">
        <f t="shared" si="8"/>
        <v>45</v>
      </c>
      <c r="O8" s="84"/>
      <c r="P8" s="84">
        <f t="shared" si="9"/>
        <v>45</v>
      </c>
    </row>
    <row r="9" ht="20" customHeight="1" spans="1:16">
      <c r="A9" s="100"/>
      <c r="B9" s="99" t="s">
        <v>26</v>
      </c>
      <c r="C9" s="59">
        <v>318239</v>
      </c>
      <c r="D9" s="60">
        <f t="shared" si="2"/>
        <v>0.0184657621331504</v>
      </c>
      <c r="E9" s="54">
        <v>1895</v>
      </c>
      <c r="F9" s="60">
        <f t="shared" si="3"/>
        <v>0.00407798747552131</v>
      </c>
      <c r="G9" s="61">
        <v>86</v>
      </c>
      <c r="H9" s="60">
        <f t="shared" si="4"/>
        <v>0.0583050847457627</v>
      </c>
      <c r="I9" s="55">
        <v>1.52666704490891</v>
      </c>
      <c r="J9" s="55">
        <f t="shared" si="5"/>
        <v>0.655021671774978</v>
      </c>
      <c r="K9" s="55">
        <f t="shared" si="6"/>
        <v>0.00478157351558013</v>
      </c>
      <c r="L9" s="55">
        <f t="shared" si="10"/>
        <v>0.0381937405114408</v>
      </c>
      <c r="M9" s="55">
        <f t="shared" si="7"/>
        <v>41.2874334928675</v>
      </c>
      <c r="N9" s="84">
        <f t="shared" si="8"/>
        <v>41</v>
      </c>
      <c r="O9" s="84"/>
      <c r="P9" s="84">
        <f t="shared" si="9"/>
        <v>41</v>
      </c>
    </row>
    <row r="10" ht="20" customHeight="1" spans="1:16">
      <c r="A10" s="100"/>
      <c r="B10" s="99" t="s">
        <v>27</v>
      </c>
      <c r="C10" s="59">
        <v>168147</v>
      </c>
      <c r="D10" s="60">
        <f t="shared" si="2"/>
        <v>0.00975670017000693</v>
      </c>
      <c r="E10" s="54">
        <v>371</v>
      </c>
      <c r="F10" s="60">
        <f t="shared" si="3"/>
        <v>0.000798381716843487</v>
      </c>
      <c r="G10" s="61">
        <v>109</v>
      </c>
      <c r="H10" s="60">
        <f t="shared" si="4"/>
        <v>0.0738983050847458</v>
      </c>
      <c r="I10" s="55">
        <v>2.38898361304227</v>
      </c>
      <c r="J10" s="55">
        <f t="shared" si="5"/>
        <v>0.418588053321363</v>
      </c>
      <c r="K10" s="55">
        <f t="shared" si="6"/>
        <v>0.00305563866959696</v>
      </c>
      <c r="L10" s="55">
        <f t="shared" si="10"/>
        <v>0.0460056189734519</v>
      </c>
      <c r="M10" s="55">
        <f t="shared" si="7"/>
        <v>49.7320741103015</v>
      </c>
      <c r="N10" s="84">
        <f t="shared" si="8"/>
        <v>50</v>
      </c>
      <c r="O10" s="84"/>
      <c r="P10" s="84">
        <f t="shared" si="9"/>
        <v>50</v>
      </c>
    </row>
    <row r="11" ht="20" customHeight="1" spans="1:16">
      <c r="A11" s="100"/>
      <c r="B11" s="99" t="s">
        <v>28</v>
      </c>
      <c r="C11" s="59">
        <v>211444</v>
      </c>
      <c r="D11" s="60">
        <f t="shared" si="2"/>
        <v>0.0122690009976208</v>
      </c>
      <c r="E11" s="54">
        <v>1339</v>
      </c>
      <c r="F11" s="60">
        <f t="shared" si="3"/>
        <v>0.00288149088639738</v>
      </c>
      <c r="G11" s="61">
        <v>165</v>
      </c>
      <c r="H11" s="60">
        <f t="shared" si="4"/>
        <v>0.111864406779661</v>
      </c>
      <c r="I11" s="55">
        <v>1.37459118694244</v>
      </c>
      <c r="J11" s="55">
        <f t="shared" si="5"/>
        <v>0.727489023281417</v>
      </c>
      <c r="K11" s="55">
        <f t="shared" si="6"/>
        <v>0.00531057581220409</v>
      </c>
      <c r="L11" s="55">
        <f t="shared" si="10"/>
        <v>0.0696958084186392</v>
      </c>
      <c r="M11" s="55">
        <f t="shared" si="7"/>
        <v>75.341168900549</v>
      </c>
      <c r="N11" s="84">
        <f t="shared" si="8"/>
        <v>75</v>
      </c>
      <c r="O11" s="84"/>
      <c r="P11" s="106">
        <v>73</v>
      </c>
    </row>
    <row r="12" ht="20" customHeight="1" spans="1:16">
      <c r="A12" s="100"/>
      <c r="B12" s="99" t="s">
        <v>29</v>
      </c>
      <c r="C12" s="59">
        <v>91085</v>
      </c>
      <c r="D12" s="60">
        <f t="shared" si="2"/>
        <v>0.0052851911421856</v>
      </c>
      <c r="E12" s="54">
        <v>339</v>
      </c>
      <c r="F12" s="60">
        <f t="shared" si="3"/>
        <v>0.000729518603800383</v>
      </c>
      <c r="G12" s="61">
        <v>153</v>
      </c>
      <c r="H12" s="60">
        <f t="shared" si="4"/>
        <v>0.103728813559322</v>
      </c>
      <c r="I12" s="55">
        <v>4.63900760589151</v>
      </c>
      <c r="J12" s="55">
        <f t="shared" si="5"/>
        <v>0.215563345645307</v>
      </c>
      <c r="K12" s="55">
        <f t="shared" si="6"/>
        <v>0.00157358455282001</v>
      </c>
      <c r="L12" s="55">
        <f t="shared" si="10"/>
        <v>0.0631534760207558</v>
      </c>
      <c r="M12" s="55">
        <f t="shared" si="7"/>
        <v>68.2689075784371</v>
      </c>
      <c r="N12" s="84">
        <f t="shared" si="8"/>
        <v>68</v>
      </c>
      <c r="O12" s="84"/>
      <c r="P12" s="84">
        <f t="shared" ref="P12:P75" si="11">N12+O12</f>
        <v>68</v>
      </c>
    </row>
    <row r="13" ht="20" customHeight="1" spans="1:16">
      <c r="A13" s="100"/>
      <c r="B13" s="99" t="s">
        <v>30</v>
      </c>
      <c r="C13" s="59">
        <v>172366</v>
      </c>
      <c r="D13" s="60">
        <f t="shared" si="2"/>
        <v>0.010001506904693</v>
      </c>
      <c r="E13" s="54">
        <v>756</v>
      </c>
      <c r="F13" s="60">
        <f t="shared" si="3"/>
        <v>0.00162689104564333</v>
      </c>
      <c r="G13" s="61">
        <v>46</v>
      </c>
      <c r="H13" s="60">
        <f t="shared" si="4"/>
        <v>0.0311864406779661</v>
      </c>
      <c r="I13" s="55">
        <v>1.71290533006494</v>
      </c>
      <c r="J13" s="55">
        <f t="shared" si="5"/>
        <v>0.583803425938366</v>
      </c>
      <c r="K13" s="55">
        <f t="shared" si="6"/>
        <v>0.00426168952884785</v>
      </c>
      <c r="L13" s="55">
        <f t="shared" si="10"/>
        <v>0.0207270421075829</v>
      </c>
      <c r="M13" s="55">
        <f t="shared" si="7"/>
        <v>22.4059325182971</v>
      </c>
      <c r="N13" s="84">
        <f t="shared" si="8"/>
        <v>22</v>
      </c>
      <c r="O13" s="84"/>
      <c r="P13" s="84">
        <f t="shared" si="11"/>
        <v>22</v>
      </c>
    </row>
    <row r="14" ht="20" customHeight="1" spans="1:16">
      <c r="A14" s="100"/>
      <c r="B14" s="99" t="s">
        <v>31</v>
      </c>
      <c r="C14" s="59">
        <v>139650</v>
      </c>
      <c r="D14" s="60">
        <f t="shared" si="2"/>
        <v>0.00810316674541602</v>
      </c>
      <c r="E14" s="54">
        <v>2076</v>
      </c>
      <c r="F14" s="60">
        <f t="shared" si="3"/>
        <v>0.00446749445867137</v>
      </c>
      <c r="G14" s="61">
        <v>16</v>
      </c>
      <c r="H14" s="60">
        <f t="shared" si="4"/>
        <v>0.0108474576271186</v>
      </c>
      <c r="I14" s="55">
        <v>1.5772935150817</v>
      </c>
      <c r="J14" s="55">
        <f t="shared" si="5"/>
        <v>0.633997407862418</v>
      </c>
      <c r="K14" s="55">
        <f t="shared" si="6"/>
        <v>0.00462809910726559</v>
      </c>
      <c r="L14" s="55">
        <f t="shared" si="10"/>
        <v>0.00869116051813304</v>
      </c>
      <c r="M14" s="55">
        <f t="shared" si="7"/>
        <v>9.39514452010182</v>
      </c>
      <c r="N14" s="84">
        <f t="shared" si="8"/>
        <v>9</v>
      </c>
      <c r="O14" s="84"/>
      <c r="P14" s="84">
        <f t="shared" si="11"/>
        <v>9</v>
      </c>
    </row>
    <row r="15" ht="20" customHeight="1" spans="1:16">
      <c r="A15" s="100"/>
      <c r="B15" s="99" t="s">
        <v>32</v>
      </c>
      <c r="C15" s="59">
        <v>89704</v>
      </c>
      <c r="D15" s="60">
        <f t="shared" si="2"/>
        <v>0.00520505885951163</v>
      </c>
      <c r="E15" s="54">
        <v>1010</v>
      </c>
      <c r="F15" s="60">
        <f t="shared" si="3"/>
        <v>0.00217349200542297</v>
      </c>
      <c r="G15" s="61">
        <v>42</v>
      </c>
      <c r="H15" s="60">
        <f t="shared" si="4"/>
        <v>0.0284745762711864</v>
      </c>
      <c r="I15" s="55">
        <v>4.70478419260795</v>
      </c>
      <c r="J15" s="55">
        <f t="shared" si="5"/>
        <v>0.212549600377245</v>
      </c>
      <c r="K15" s="55">
        <f t="shared" si="6"/>
        <v>0.00155158460201316</v>
      </c>
      <c r="L15" s="55">
        <f t="shared" si="10"/>
        <v>0.018132917769608</v>
      </c>
      <c r="M15" s="55">
        <f t="shared" si="7"/>
        <v>19.6016841089462</v>
      </c>
      <c r="N15" s="84">
        <f t="shared" si="8"/>
        <v>20</v>
      </c>
      <c r="O15" s="84"/>
      <c r="P15" s="84">
        <f t="shared" si="11"/>
        <v>20</v>
      </c>
    </row>
    <row r="16" ht="20" customHeight="1" spans="1:16">
      <c r="A16" s="100"/>
      <c r="B16" s="99" t="s">
        <v>33</v>
      </c>
      <c r="C16" s="59">
        <v>99535</v>
      </c>
      <c r="D16" s="60">
        <f t="shared" si="2"/>
        <v>0.00577550090945209</v>
      </c>
      <c r="E16" s="54">
        <v>4822</v>
      </c>
      <c r="F16" s="60">
        <f t="shared" si="3"/>
        <v>0.0103768103466827</v>
      </c>
      <c r="G16" s="61">
        <v>14</v>
      </c>
      <c r="H16" s="60">
        <f t="shared" si="4"/>
        <v>0.00949152542372881</v>
      </c>
      <c r="I16" s="55">
        <v>1.22560207983823</v>
      </c>
      <c r="J16" s="55">
        <f t="shared" si="5"/>
        <v>0.815925508328113</v>
      </c>
      <c r="K16" s="55">
        <f t="shared" si="6"/>
        <v>0.00595615071900739</v>
      </c>
      <c r="L16" s="55">
        <f t="shared" si="10"/>
        <v>0.00850137652365225</v>
      </c>
      <c r="M16" s="55">
        <f t="shared" si="7"/>
        <v>9.18998802206808</v>
      </c>
      <c r="N16" s="84">
        <f t="shared" si="8"/>
        <v>9</v>
      </c>
      <c r="O16" s="84"/>
      <c r="P16" s="84">
        <f t="shared" si="11"/>
        <v>9</v>
      </c>
    </row>
    <row r="17" ht="20" customHeight="1" spans="1:16">
      <c r="A17" s="101"/>
      <c r="B17" s="99" t="s">
        <v>34</v>
      </c>
      <c r="C17" s="59">
        <v>160959</v>
      </c>
      <c r="D17" s="60">
        <f t="shared" si="2"/>
        <v>0.00933961773129551</v>
      </c>
      <c r="E17" s="54">
        <v>3662</v>
      </c>
      <c r="F17" s="60">
        <f t="shared" si="3"/>
        <v>0.00788052249887022</v>
      </c>
      <c r="G17" s="61">
        <v>26</v>
      </c>
      <c r="H17" s="60">
        <f t="shared" si="4"/>
        <v>0.0176271186440678</v>
      </c>
      <c r="I17" s="55">
        <v>1.61732092030487</v>
      </c>
      <c r="J17" s="55">
        <f t="shared" si="5"/>
        <v>0.618306476745195</v>
      </c>
      <c r="K17" s="55">
        <f t="shared" si="6"/>
        <v>0.00451355733880532</v>
      </c>
      <c r="L17" s="55">
        <f t="shared" si="10"/>
        <v>0.0132009966772183</v>
      </c>
      <c r="M17" s="55">
        <f t="shared" si="7"/>
        <v>14.270277408073</v>
      </c>
      <c r="N17" s="84">
        <f t="shared" si="8"/>
        <v>14</v>
      </c>
      <c r="O17" s="84"/>
      <c r="P17" s="84">
        <f t="shared" si="11"/>
        <v>14</v>
      </c>
    </row>
    <row r="18" ht="20" customHeight="1" spans="1:16">
      <c r="A18" s="98" t="s">
        <v>35</v>
      </c>
      <c r="B18" s="99" t="s">
        <v>36</v>
      </c>
      <c r="C18" s="59">
        <v>90602</v>
      </c>
      <c r="D18" s="60">
        <f t="shared" si="2"/>
        <v>0.00525716515193829</v>
      </c>
      <c r="E18" s="54">
        <v>92</v>
      </c>
      <c r="F18" s="60">
        <f t="shared" si="3"/>
        <v>0.000197981449998924</v>
      </c>
      <c r="G18" s="61">
        <v>1</v>
      </c>
      <c r="H18" s="60">
        <f t="shared" si="4"/>
        <v>0.000677966101694915</v>
      </c>
      <c r="I18" s="55">
        <v>2.90255809715321</v>
      </c>
      <c r="J18" s="55">
        <f t="shared" si="5"/>
        <v>0.34452368101806</v>
      </c>
      <c r="K18" s="55">
        <f t="shared" si="6"/>
        <v>0.00251497832763625</v>
      </c>
      <c r="L18" s="55">
        <f t="shared" si="10"/>
        <v>0.00145528998673792</v>
      </c>
      <c r="M18" s="55">
        <f t="shared" si="7"/>
        <v>1.57316847566369</v>
      </c>
      <c r="N18" s="84">
        <f t="shared" si="8"/>
        <v>2</v>
      </c>
      <c r="O18" s="84"/>
      <c r="P18" s="84">
        <f t="shared" si="11"/>
        <v>2</v>
      </c>
    </row>
    <row r="19" ht="20" customHeight="1" spans="1:16">
      <c r="A19" s="100"/>
      <c r="B19" s="99" t="s">
        <v>37</v>
      </c>
      <c r="C19" s="59">
        <v>140006</v>
      </c>
      <c r="D19" s="60">
        <f t="shared" si="2"/>
        <v>0.0081238235829482</v>
      </c>
      <c r="E19" s="54">
        <v>61</v>
      </c>
      <c r="F19" s="60">
        <f t="shared" si="3"/>
        <v>0.000131270309238417</v>
      </c>
      <c r="G19" s="61">
        <v>1</v>
      </c>
      <c r="H19" s="60">
        <f t="shared" si="4"/>
        <v>0.000677966101694915</v>
      </c>
      <c r="I19" s="55">
        <v>3.41272077585743</v>
      </c>
      <c r="J19" s="55">
        <f t="shared" si="5"/>
        <v>0.293021335666922</v>
      </c>
      <c r="K19" s="55">
        <f t="shared" si="6"/>
        <v>0.00213901786536034</v>
      </c>
      <c r="L19" s="55">
        <f t="shared" si="10"/>
        <v>0.00166009262330768</v>
      </c>
      <c r="M19" s="55">
        <f t="shared" si="7"/>
        <v>1.7945601257956</v>
      </c>
      <c r="N19" s="84">
        <f t="shared" si="8"/>
        <v>2</v>
      </c>
      <c r="O19" s="84"/>
      <c r="P19" s="84">
        <f t="shared" si="11"/>
        <v>2</v>
      </c>
    </row>
    <row r="20" ht="20" customHeight="1" spans="1:16">
      <c r="A20" s="100"/>
      <c r="B20" s="99" t="s">
        <v>38</v>
      </c>
      <c r="C20" s="59">
        <v>90718</v>
      </c>
      <c r="D20" s="60">
        <f t="shared" si="2"/>
        <v>0.00526389603158361</v>
      </c>
      <c r="E20" s="54">
        <v>31</v>
      </c>
      <c r="F20" s="60">
        <f t="shared" si="3"/>
        <v>6.6711140760507e-5</v>
      </c>
      <c r="G20" s="61">
        <v>1</v>
      </c>
      <c r="H20" s="60">
        <f t="shared" si="4"/>
        <v>0.000677966101694915</v>
      </c>
      <c r="I20" s="55">
        <v>5.29606538852826</v>
      </c>
      <c r="J20" s="55">
        <f t="shared" si="5"/>
        <v>0.188819420954675</v>
      </c>
      <c r="K20" s="55">
        <f t="shared" si="6"/>
        <v>0.00137835736032595</v>
      </c>
      <c r="L20" s="55">
        <f t="shared" si="10"/>
        <v>0.00121551185031655</v>
      </c>
      <c r="M20" s="55">
        <f t="shared" si="7"/>
        <v>1.31396831019219</v>
      </c>
      <c r="N20" s="84">
        <f t="shared" si="8"/>
        <v>1</v>
      </c>
      <c r="O20" s="84"/>
      <c r="P20" s="84">
        <f t="shared" si="11"/>
        <v>1</v>
      </c>
    </row>
    <row r="21" ht="20" customHeight="1" spans="1:16">
      <c r="A21" s="100"/>
      <c r="B21" s="99" t="s">
        <v>39</v>
      </c>
      <c r="C21" s="59">
        <v>52685</v>
      </c>
      <c r="D21" s="60">
        <f t="shared" si="2"/>
        <v>0.00305703788028817</v>
      </c>
      <c r="E21" s="54">
        <v>53</v>
      </c>
      <c r="F21" s="60">
        <f t="shared" si="3"/>
        <v>0.000114054530977641</v>
      </c>
      <c r="G21" s="61">
        <v>1</v>
      </c>
      <c r="H21" s="60">
        <f t="shared" si="4"/>
        <v>0.000677966101694915</v>
      </c>
      <c r="I21" s="55">
        <v>4.13379148054306</v>
      </c>
      <c r="J21" s="55">
        <f t="shared" si="5"/>
        <v>0.241908670213968</v>
      </c>
      <c r="K21" s="55">
        <f t="shared" si="6"/>
        <v>0.00176590201595907</v>
      </c>
      <c r="L21" s="55">
        <f t="shared" si="10"/>
        <v>0.00107706930533534</v>
      </c>
      <c r="M21" s="55">
        <f t="shared" si="7"/>
        <v>1.16431191906751</v>
      </c>
      <c r="N21" s="84">
        <f t="shared" si="8"/>
        <v>1</v>
      </c>
      <c r="O21" s="84"/>
      <c r="P21" s="84">
        <f t="shared" si="11"/>
        <v>1</v>
      </c>
    </row>
    <row r="22" ht="20" customHeight="1" spans="1:16">
      <c r="A22" s="100"/>
      <c r="B22" s="99" t="s">
        <v>40</v>
      </c>
      <c r="C22" s="59">
        <v>60655</v>
      </c>
      <c r="D22" s="60">
        <f t="shared" si="2"/>
        <v>0.00351949573178094</v>
      </c>
      <c r="E22" s="54">
        <v>72</v>
      </c>
      <c r="F22" s="60">
        <f t="shared" si="3"/>
        <v>0.000154942004346984</v>
      </c>
      <c r="G22" s="61">
        <v>1</v>
      </c>
      <c r="H22" s="60">
        <f t="shared" si="4"/>
        <v>0.000677966101694915</v>
      </c>
      <c r="I22" s="55">
        <v>4.0231022729852</v>
      </c>
      <c r="J22" s="55">
        <f t="shared" si="5"/>
        <v>0.248564399347965</v>
      </c>
      <c r="K22" s="55">
        <f t="shared" si="6"/>
        <v>0.00181448797811168</v>
      </c>
      <c r="L22" s="55">
        <f t="shared" si="10"/>
        <v>0.00113712103025208</v>
      </c>
      <c r="M22" s="55">
        <f t="shared" si="7"/>
        <v>1.2292278337025</v>
      </c>
      <c r="N22" s="84">
        <f t="shared" si="8"/>
        <v>1</v>
      </c>
      <c r="O22" s="84"/>
      <c r="P22" s="84">
        <f t="shared" si="11"/>
        <v>1</v>
      </c>
    </row>
    <row r="23" ht="20" customHeight="1" spans="1:16">
      <c r="A23" s="100"/>
      <c r="B23" s="99" t="s">
        <v>41</v>
      </c>
      <c r="C23" s="59">
        <v>10705</v>
      </c>
      <c r="D23" s="60">
        <f t="shared" si="2"/>
        <v>0.000621155746578436</v>
      </c>
      <c r="E23" s="54">
        <v>8</v>
      </c>
      <c r="F23" s="60">
        <f t="shared" si="3"/>
        <v>1.7215778260776e-5</v>
      </c>
      <c r="G23" s="61">
        <v>1</v>
      </c>
      <c r="H23" s="60">
        <f t="shared" si="4"/>
        <v>0.000677966101694915</v>
      </c>
      <c r="I23" s="55">
        <v>4.32296704782358</v>
      </c>
      <c r="J23" s="55">
        <f t="shared" si="5"/>
        <v>0.231322605270252</v>
      </c>
      <c r="K23" s="55">
        <f t="shared" si="6"/>
        <v>0.00168862511055239</v>
      </c>
      <c r="L23" s="55">
        <f t="shared" si="10"/>
        <v>0.000808341835611348</v>
      </c>
      <c r="M23" s="55">
        <f t="shared" si="7"/>
        <v>0.873817524295867</v>
      </c>
      <c r="N23" s="84">
        <f t="shared" si="8"/>
        <v>1</v>
      </c>
      <c r="O23" s="84"/>
      <c r="P23" s="84">
        <f t="shared" si="11"/>
        <v>1</v>
      </c>
    </row>
    <row r="24" ht="20" customHeight="1" spans="1:16">
      <c r="A24" s="100"/>
      <c r="B24" s="99" t="s">
        <v>42</v>
      </c>
      <c r="C24" s="59">
        <v>21211</v>
      </c>
      <c r="D24" s="60">
        <f t="shared" si="2"/>
        <v>0.00123076455307568</v>
      </c>
      <c r="E24" s="54">
        <v>30</v>
      </c>
      <c r="F24" s="60">
        <f t="shared" si="3"/>
        <v>6.455916847791e-5</v>
      </c>
      <c r="G24" s="61">
        <v>1</v>
      </c>
      <c r="H24" s="60">
        <f t="shared" si="4"/>
        <v>0.000677966101694915</v>
      </c>
      <c r="I24" s="55">
        <v>2.81997514459995</v>
      </c>
      <c r="J24" s="55">
        <f t="shared" si="5"/>
        <v>0.354613054627424</v>
      </c>
      <c r="K24" s="55">
        <f t="shared" si="6"/>
        <v>0.00258862945051986</v>
      </c>
      <c r="L24" s="55">
        <f t="shared" si="10"/>
        <v>0.00105403792327628</v>
      </c>
      <c r="M24" s="55">
        <f t="shared" si="7"/>
        <v>1.13941499506166</v>
      </c>
      <c r="N24" s="84">
        <f t="shared" si="8"/>
        <v>1</v>
      </c>
      <c r="O24" s="84"/>
      <c r="P24" s="84">
        <f t="shared" si="11"/>
        <v>1</v>
      </c>
    </row>
    <row r="25" ht="20" customHeight="1" spans="1:16">
      <c r="A25" s="100"/>
      <c r="B25" s="99" t="s">
        <v>43</v>
      </c>
      <c r="C25" s="59">
        <v>7547</v>
      </c>
      <c r="D25" s="60">
        <f t="shared" si="2"/>
        <v>0.000437913350717184</v>
      </c>
      <c r="E25" s="54">
        <v>8</v>
      </c>
      <c r="F25" s="60">
        <f t="shared" si="3"/>
        <v>1.7215778260776e-5</v>
      </c>
      <c r="G25" s="61">
        <v>1</v>
      </c>
      <c r="H25" s="60">
        <f t="shared" si="4"/>
        <v>0.000677966101694915</v>
      </c>
      <c r="I25" s="55">
        <v>4.37151320007585</v>
      </c>
      <c r="J25" s="55">
        <f t="shared" si="5"/>
        <v>0.228753741377848</v>
      </c>
      <c r="K25" s="55">
        <f t="shared" si="6"/>
        <v>0.00166987273626871</v>
      </c>
      <c r="L25" s="55">
        <f t="shared" si="10"/>
        <v>0.000786267121168486</v>
      </c>
      <c r="M25" s="55">
        <f t="shared" si="7"/>
        <v>0.849954757983134</v>
      </c>
      <c r="N25" s="84">
        <f t="shared" si="8"/>
        <v>1</v>
      </c>
      <c r="O25" s="84"/>
      <c r="P25" s="84">
        <f t="shared" si="11"/>
        <v>1</v>
      </c>
    </row>
    <row r="26" ht="20" customHeight="1" spans="1:16">
      <c r="A26" s="101"/>
      <c r="B26" s="99" t="s">
        <v>44</v>
      </c>
      <c r="C26" s="59">
        <v>10544</v>
      </c>
      <c r="D26" s="60">
        <f t="shared" si="2"/>
        <v>0.000611813749829334</v>
      </c>
      <c r="E26" s="54">
        <v>4</v>
      </c>
      <c r="F26" s="60">
        <f t="shared" si="3"/>
        <v>8.607889130388e-6</v>
      </c>
      <c r="G26" s="61">
        <v>1</v>
      </c>
      <c r="H26" s="60">
        <f t="shared" si="4"/>
        <v>0.000677966101694915</v>
      </c>
      <c r="I26" s="55">
        <v>3.56404962875146</v>
      </c>
      <c r="J26" s="55">
        <f t="shared" si="5"/>
        <v>0.280579706840478</v>
      </c>
      <c r="K26" s="55">
        <f t="shared" si="6"/>
        <v>0.00204819558351736</v>
      </c>
      <c r="L26" s="55">
        <f t="shared" si="10"/>
        <v>0.000878460941616393</v>
      </c>
      <c r="M26" s="55">
        <f t="shared" si="7"/>
        <v>0.949616277887321</v>
      </c>
      <c r="N26" s="84">
        <f t="shared" si="8"/>
        <v>1</v>
      </c>
      <c r="O26" s="84"/>
      <c r="P26" s="84">
        <f t="shared" si="11"/>
        <v>1</v>
      </c>
    </row>
    <row r="27" ht="20" customHeight="1" spans="1:16">
      <c r="A27" s="98" t="s">
        <v>45</v>
      </c>
      <c r="B27" s="102" t="s">
        <v>46</v>
      </c>
      <c r="C27" s="59">
        <v>144052</v>
      </c>
      <c r="D27" s="60">
        <f t="shared" si="2"/>
        <v>0.00835859202299083</v>
      </c>
      <c r="E27" s="54">
        <v>183</v>
      </c>
      <c r="F27" s="60">
        <f t="shared" si="3"/>
        <v>0.000393810927715251</v>
      </c>
      <c r="G27" s="61">
        <v>11</v>
      </c>
      <c r="H27" s="60">
        <f t="shared" si="4"/>
        <v>0.00745762711864407</v>
      </c>
      <c r="I27" s="55">
        <v>1.31070992335811</v>
      </c>
      <c r="J27" s="55">
        <f t="shared" si="5"/>
        <v>0.762945318547635</v>
      </c>
      <c r="K27" s="55">
        <f t="shared" si="6"/>
        <v>0.00556940218346922</v>
      </c>
      <c r="L27" s="55">
        <f t="shared" si="10"/>
        <v>0.00646369700295089</v>
      </c>
      <c r="M27" s="55">
        <f t="shared" si="7"/>
        <v>6.98725646018991</v>
      </c>
      <c r="N27" s="84">
        <f t="shared" si="8"/>
        <v>7</v>
      </c>
      <c r="O27" s="84"/>
      <c r="P27" s="84">
        <f t="shared" si="11"/>
        <v>7</v>
      </c>
    </row>
    <row r="28" ht="20" customHeight="1" spans="1:16">
      <c r="A28" s="100"/>
      <c r="B28" s="103" t="s">
        <v>47</v>
      </c>
      <c r="C28" s="59">
        <v>76721</v>
      </c>
      <c r="D28" s="60">
        <f t="shared" si="2"/>
        <v>0.00445172256265709</v>
      </c>
      <c r="E28" s="54">
        <v>1212</v>
      </c>
      <c r="F28" s="60">
        <f t="shared" si="3"/>
        <v>0.00260819040650756</v>
      </c>
      <c r="G28" s="61">
        <v>5</v>
      </c>
      <c r="H28" s="60">
        <f t="shared" si="4"/>
        <v>0.00338983050847458</v>
      </c>
      <c r="I28" s="55">
        <v>1.20232837679103</v>
      </c>
      <c r="J28" s="55">
        <f t="shared" si="5"/>
        <v>0.831719536279234</v>
      </c>
      <c r="K28" s="55">
        <f t="shared" si="6"/>
        <v>0.00607144508102563</v>
      </c>
      <c r="L28" s="55">
        <f t="shared" si="10"/>
        <v>0.00395417861820634</v>
      </c>
      <c r="M28" s="55">
        <f t="shared" si="7"/>
        <v>4.27446708628105</v>
      </c>
      <c r="N28" s="84">
        <f t="shared" si="8"/>
        <v>4</v>
      </c>
      <c r="O28" s="84"/>
      <c r="P28" s="84">
        <f t="shared" si="11"/>
        <v>4</v>
      </c>
    </row>
    <row r="29" ht="20" customHeight="1" spans="1:16">
      <c r="A29" s="101"/>
      <c r="B29" s="103" t="s">
        <v>48</v>
      </c>
      <c r="C29" s="59">
        <v>18286</v>
      </c>
      <c r="D29" s="60">
        <f t="shared" si="2"/>
        <v>0.00106104194132959</v>
      </c>
      <c r="E29" s="54">
        <v>192</v>
      </c>
      <c r="F29" s="60">
        <f t="shared" si="3"/>
        <v>0.000413178678258624</v>
      </c>
      <c r="G29" s="61">
        <v>3</v>
      </c>
      <c r="H29" s="60">
        <f t="shared" si="4"/>
        <v>0.00203389830508475</v>
      </c>
      <c r="I29" s="55">
        <v>2.68256046488886</v>
      </c>
      <c r="J29" s="55">
        <f t="shared" si="5"/>
        <v>0.372778177076963</v>
      </c>
      <c r="K29" s="55">
        <f t="shared" si="6"/>
        <v>0.00272123249581547</v>
      </c>
      <c r="L29" s="55">
        <f t="shared" si="10"/>
        <v>0.00191200754417276</v>
      </c>
      <c r="M29" s="55">
        <f t="shared" si="7"/>
        <v>2.06688015525076</v>
      </c>
      <c r="N29" s="84">
        <f t="shared" si="8"/>
        <v>2</v>
      </c>
      <c r="O29" s="84"/>
      <c r="P29" s="84">
        <f t="shared" si="11"/>
        <v>2</v>
      </c>
    </row>
    <row r="30" ht="20" customHeight="1" spans="1:16">
      <c r="A30" s="17" t="s">
        <v>49</v>
      </c>
      <c r="B30" s="16" t="s">
        <v>50</v>
      </c>
      <c r="C30" s="59">
        <v>93435</v>
      </c>
      <c r="D30" s="60">
        <f t="shared" si="2"/>
        <v>0.00542154947982776</v>
      </c>
      <c r="E30" s="54">
        <v>1214</v>
      </c>
      <c r="F30" s="60">
        <f t="shared" si="3"/>
        <v>0.00261249435107276</v>
      </c>
      <c r="G30" s="56">
        <v>5</v>
      </c>
      <c r="H30" s="60">
        <f t="shared" si="4"/>
        <v>0.00338983050847458</v>
      </c>
      <c r="I30" s="55">
        <v>0.690692401120601</v>
      </c>
      <c r="J30" s="55">
        <f t="shared" si="5"/>
        <v>1.44782250156158</v>
      </c>
      <c r="K30" s="55">
        <f t="shared" si="6"/>
        <v>0.0105689170710462</v>
      </c>
      <c r="L30" s="55">
        <f t="shared" si="10"/>
        <v>0.00495108610238404</v>
      </c>
      <c r="M30" s="55">
        <f t="shared" si="7"/>
        <v>5.35212407667715</v>
      </c>
      <c r="N30" s="84">
        <f t="shared" si="8"/>
        <v>5</v>
      </c>
      <c r="O30" s="84"/>
      <c r="P30" s="84">
        <f t="shared" si="11"/>
        <v>5</v>
      </c>
    </row>
    <row r="31" ht="20" customHeight="1" spans="1:16">
      <c r="A31" s="17"/>
      <c r="B31" s="16" t="s">
        <v>51</v>
      </c>
      <c r="C31" s="59">
        <v>182206</v>
      </c>
      <c r="D31" s="60">
        <f t="shared" si="2"/>
        <v>0.0105724711780542</v>
      </c>
      <c r="E31" s="54">
        <v>3601</v>
      </c>
      <c r="F31" s="60">
        <f t="shared" si="3"/>
        <v>0.0077492521896318</v>
      </c>
      <c r="G31" s="56">
        <v>2</v>
      </c>
      <c r="H31" s="60">
        <f t="shared" si="4"/>
        <v>0.00135593220338983</v>
      </c>
      <c r="I31" s="55">
        <v>0.637144427443369</v>
      </c>
      <c r="J31" s="55">
        <f t="shared" si="5"/>
        <v>1.56950285826502</v>
      </c>
      <c r="K31" s="55">
        <f t="shared" si="6"/>
        <v>0.0114571679428119</v>
      </c>
      <c r="L31" s="55">
        <f t="shared" si="10"/>
        <v>0.00493716524736489</v>
      </c>
      <c r="M31" s="55">
        <f t="shared" si="7"/>
        <v>5.33707563240144</v>
      </c>
      <c r="N31" s="84">
        <f t="shared" si="8"/>
        <v>5</v>
      </c>
      <c r="O31" s="84"/>
      <c r="P31" s="84">
        <f t="shared" si="11"/>
        <v>5</v>
      </c>
    </row>
    <row r="32" ht="20" customHeight="1" spans="1:16">
      <c r="A32" s="17"/>
      <c r="B32" s="16" t="s">
        <v>52</v>
      </c>
      <c r="C32" s="59">
        <v>50676</v>
      </c>
      <c r="D32" s="60">
        <f t="shared" si="2"/>
        <v>0.00294046600781026</v>
      </c>
      <c r="E32" s="54">
        <v>1440</v>
      </c>
      <c r="F32" s="60">
        <f t="shared" si="3"/>
        <v>0.00309884008693968</v>
      </c>
      <c r="G32" s="56">
        <v>4</v>
      </c>
      <c r="H32" s="60">
        <f t="shared" si="4"/>
        <v>0.00271186440677966</v>
      </c>
      <c r="I32" s="55">
        <v>0.662226403888845</v>
      </c>
      <c r="J32" s="55">
        <f t="shared" si="5"/>
        <v>1.51005757868853</v>
      </c>
      <c r="K32" s="55">
        <f t="shared" si="6"/>
        <v>0.0110232250876404</v>
      </c>
      <c r="L32" s="55">
        <f t="shared" si="10"/>
        <v>0.00443569427107088</v>
      </c>
      <c r="M32" s="55">
        <f t="shared" si="7"/>
        <v>4.79498550702762</v>
      </c>
      <c r="N32" s="84">
        <f t="shared" si="8"/>
        <v>5</v>
      </c>
      <c r="O32" s="84"/>
      <c r="P32" s="84">
        <f t="shared" si="11"/>
        <v>5</v>
      </c>
    </row>
    <row r="33" ht="20" customHeight="1" spans="1:16">
      <c r="A33" s="17"/>
      <c r="B33" s="16" t="s">
        <v>53</v>
      </c>
      <c r="C33" s="59">
        <v>273692</v>
      </c>
      <c r="D33" s="60">
        <f t="shared" si="2"/>
        <v>0.0158809302748758</v>
      </c>
      <c r="E33" s="54">
        <v>7953</v>
      </c>
      <c r="F33" s="60">
        <f t="shared" si="3"/>
        <v>0.0171146355634939</v>
      </c>
      <c r="G33" s="56">
        <v>2</v>
      </c>
      <c r="H33" s="60">
        <f t="shared" si="4"/>
        <v>0.00135593220338983</v>
      </c>
      <c r="I33" s="55">
        <v>0.619730437588369</v>
      </c>
      <c r="J33" s="55">
        <f t="shared" si="5"/>
        <v>1.61360478580239</v>
      </c>
      <c r="K33" s="55">
        <f t="shared" si="6"/>
        <v>0.0117791063118544</v>
      </c>
      <c r="L33" s="55">
        <f t="shared" si="10"/>
        <v>0.00646893716824174</v>
      </c>
      <c r="M33" s="55">
        <f t="shared" si="7"/>
        <v>6.99292107886933</v>
      </c>
      <c r="N33" s="84">
        <f t="shared" si="8"/>
        <v>7</v>
      </c>
      <c r="O33" s="84"/>
      <c r="P33" s="84">
        <f t="shared" si="11"/>
        <v>7</v>
      </c>
    </row>
    <row r="34" ht="20" customHeight="1" spans="1:16">
      <c r="A34" s="17"/>
      <c r="B34" s="16" t="s">
        <v>54</v>
      </c>
      <c r="C34" s="59">
        <v>204335</v>
      </c>
      <c r="D34" s="60">
        <f t="shared" si="2"/>
        <v>0.0118565025200471</v>
      </c>
      <c r="E34" s="54">
        <v>7794</v>
      </c>
      <c r="F34" s="60">
        <f t="shared" si="3"/>
        <v>0.016772471970561</v>
      </c>
      <c r="G34" s="56">
        <v>5</v>
      </c>
      <c r="H34" s="60">
        <f t="shared" si="4"/>
        <v>0.00338983050847458</v>
      </c>
      <c r="I34" s="55">
        <v>0.549108353026253</v>
      </c>
      <c r="J34" s="55">
        <f t="shared" si="5"/>
        <v>1.82113419781139</v>
      </c>
      <c r="K34" s="55">
        <f t="shared" si="6"/>
        <v>0.0132940441878443</v>
      </c>
      <c r="L34" s="55">
        <f t="shared" si="10"/>
        <v>0.00755560459171443</v>
      </c>
      <c r="M34" s="55">
        <f t="shared" si="7"/>
        <v>8.1676085636433</v>
      </c>
      <c r="N34" s="84">
        <f t="shared" si="8"/>
        <v>8</v>
      </c>
      <c r="O34" s="84"/>
      <c r="P34" s="84">
        <f t="shared" si="11"/>
        <v>8</v>
      </c>
    </row>
    <row r="35" ht="20" customHeight="1" spans="1:16">
      <c r="A35" s="17"/>
      <c r="B35" s="16" t="s">
        <v>55</v>
      </c>
      <c r="C35" s="59">
        <v>172332</v>
      </c>
      <c r="D35" s="60">
        <f t="shared" si="2"/>
        <v>0.00999953406065904</v>
      </c>
      <c r="E35" s="54">
        <v>4903</v>
      </c>
      <c r="F35" s="60">
        <f t="shared" si="3"/>
        <v>0.0105511201015731</v>
      </c>
      <c r="G35" s="56">
        <v>4</v>
      </c>
      <c r="H35" s="60">
        <f t="shared" si="4"/>
        <v>0.00271186440677966</v>
      </c>
      <c r="I35" s="55">
        <v>0.685852154967212</v>
      </c>
      <c r="J35" s="55">
        <f t="shared" si="5"/>
        <v>1.45804018075558</v>
      </c>
      <c r="K35" s="55">
        <f t="shared" si="6"/>
        <v>0.010643504808109</v>
      </c>
      <c r="L35" s="55">
        <f t="shared" si="10"/>
        <v>0.00581088502191281</v>
      </c>
      <c r="M35" s="55">
        <f t="shared" si="7"/>
        <v>6.28156670868774</v>
      </c>
      <c r="N35" s="84">
        <f t="shared" si="8"/>
        <v>6</v>
      </c>
      <c r="O35" s="84"/>
      <c r="P35" s="84">
        <f t="shared" si="11"/>
        <v>6</v>
      </c>
    </row>
    <row r="36" s="36" customFormat="1" ht="20" customHeight="1" spans="1:18">
      <c r="A36" s="17"/>
      <c r="B36" s="17" t="s">
        <v>56</v>
      </c>
      <c r="C36" s="59">
        <v>18456</v>
      </c>
      <c r="D36" s="60">
        <f t="shared" si="2"/>
        <v>0.00107090616149945</v>
      </c>
      <c r="E36" s="54">
        <v>736</v>
      </c>
      <c r="F36" s="60">
        <f t="shared" si="3"/>
        <v>0.00158385159999139</v>
      </c>
      <c r="G36" s="61">
        <v>0</v>
      </c>
      <c r="H36" s="60">
        <f t="shared" si="4"/>
        <v>0</v>
      </c>
      <c r="I36" s="55">
        <v>1.22232470884002</v>
      </c>
      <c r="J36" s="55">
        <f t="shared" si="5"/>
        <v>0.81811321719005</v>
      </c>
      <c r="K36" s="55">
        <f t="shared" si="6"/>
        <v>0.00597212071084857</v>
      </c>
      <c r="L36" s="55">
        <f t="shared" si="10"/>
        <v>0.0014598999183188</v>
      </c>
      <c r="M36" s="55">
        <f t="shared" si="7"/>
        <v>1.57815181170262</v>
      </c>
      <c r="N36" s="84">
        <f t="shared" si="8"/>
        <v>2</v>
      </c>
      <c r="O36" s="84"/>
      <c r="P36" s="84">
        <f t="shared" si="11"/>
        <v>2</v>
      </c>
      <c r="Q36" s="107"/>
      <c r="R36" s="107"/>
    </row>
    <row r="37" s="36" customFormat="1" ht="20" customHeight="1" spans="1:18">
      <c r="A37" s="104" t="s">
        <v>57</v>
      </c>
      <c r="B37" s="30" t="s">
        <v>58</v>
      </c>
      <c r="C37" s="59">
        <v>164683</v>
      </c>
      <c r="D37" s="60">
        <f t="shared" si="2"/>
        <v>0.00955570217783994</v>
      </c>
      <c r="E37" s="54">
        <v>455</v>
      </c>
      <c r="F37" s="60">
        <f t="shared" si="3"/>
        <v>0.000979147388581635</v>
      </c>
      <c r="G37" s="61">
        <v>14</v>
      </c>
      <c r="H37" s="60">
        <f t="shared" si="4"/>
        <v>0.00949152542372881</v>
      </c>
      <c r="I37" s="55">
        <v>1.83521744942487</v>
      </c>
      <c r="J37" s="55">
        <f t="shared" si="5"/>
        <v>0.544894557488752</v>
      </c>
      <c r="K37" s="55">
        <f t="shared" si="6"/>
        <v>0.00397765981973041</v>
      </c>
      <c r="L37" s="55">
        <f t="shared" si="10"/>
        <v>0.00754393217482553</v>
      </c>
      <c r="M37" s="55">
        <f t="shared" si="7"/>
        <v>8.15499068098639</v>
      </c>
      <c r="N37" s="84">
        <f t="shared" si="8"/>
        <v>8</v>
      </c>
      <c r="O37" s="84"/>
      <c r="P37" s="84">
        <f t="shared" si="11"/>
        <v>8</v>
      </c>
      <c r="Q37" s="107"/>
      <c r="R37" s="107"/>
    </row>
    <row r="38" s="36" customFormat="1" ht="20" customHeight="1" spans="1:18">
      <c r="A38" s="104"/>
      <c r="B38" s="30" t="s">
        <v>59</v>
      </c>
      <c r="C38" s="59">
        <v>292083</v>
      </c>
      <c r="D38" s="60">
        <f t="shared" si="2"/>
        <v>0.0169480648227809</v>
      </c>
      <c r="E38" s="54">
        <v>1244</v>
      </c>
      <c r="F38" s="60">
        <f t="shared" si="3"/>
        <v>0.00267705351955067</v>
      </c>
      <c r="G38" s="61">
        <v>1</v>
      </c>
      <c r="H38" s="60">
        <f t="shared" si="4"/>
        <v>0.000677966101694915</v>
      </c>
      <c r="I38" s="55">
        <v>2.23879136414011</v>
      </c>
      <c r="J38" s="55">
        <f t="shared" si="5"/>
        <v>0.446669580746791</v>
      </c>
      <c r="K38" s="55">
        <f t="shared" si="6"/>
        <v>0.0032606301891151</v>
      </c>
      <c r="L38" s="55">
        <f t="shared" si="10"/>
        <v>0.00302141753307312</v>
      </c>
      <c r="M38" s="55">
        <f t="shared" si="7"/>
        <v>3.26615235325205</v>
      </c>
      <c r="N38" s="84">
        <f t="shared" si="8"/>
        <v>3</v>
      </c>
      <c r="O38" s="84"/>
      <c r="P38" s="84">
        <f t="shared" si="11"/>
        <v>3</v>
      </c>
      <c r="Q38" s="107"/>
      <c r="R38" s="107"/>
    </row>
    <row r="39" s="36" customFormat="1" ht="20" customHeight="1" spans="1:18">
      <c r="A39" s="104"/>
      <c r="B39" s="30" t="s">
        <v>60</v>
      </c>
      <c r="C39" s="59">
        <v>288578</v>
      </c>
      <c r="D39" s="60">
        <f t="shared" si="2"/>
        <v>0.0167446878128082</v>
      </c>
      <c r="E39" s="54">
        <v>1731</v>
      </c>
      <c r="F39" s="60">
        <f t="shared" si="3"/>
        <v>0.00372506402117541</v>
      </c>
      <c r="G39" s="61">
        <v>22</v>
      </c>
      <c r="H39" s="60">
        <f t="shared" si="4"/>
        <v>0.0149152542372881</v>
      </c>
      <c r="I39" s="55">
        <v>2.31397877010446</v>
      </c>
      <c r="J39" s="55">
        <f t="shared" si="5"/>
        <v>0.432156082380504</v>
      </c>
      <c r="K39" s="55">
        <f t="shared" si="6"/>
        <v>0.00315468352750526</v>
      </c>
      <c r="L39" s="55">
        <f t="shared" si="10"/>
        <v>0.0116270644312723</v>
      </c>
      <c r="M39" s="55">
        <f t="shared" si="7"/>
        <v>12.5688566502054</v>
      </c>
      <c r="N39" s="84">
        <f t="shared" si="8"/>
        <v>13</v>
      </c>
      <c r="O39" s="84"/>
      <c r="P39" s="84">
        <f t="shared" si="11"/>
        <v>13</v>
      </c>
      <c r="Q39" s="107"/>
      <c r="R39" s="107"/>
    </row>
    <row r="40" s="36" customFormat="1" ht="20" customHeight="1" spans="1:18">
      <c r="A40" s="104"/>
      <c r="B40" s="30" t="s">
        <v>61</v>
      </c>
      <c r="C40" s="59">
        <v>93712</v>
      </c>
      <c r="D40" s="60">
        <f t="shared" si="2"/>
        <v>0.00543762235622217</v>
      </c>
      <c r="E40" s="54">
        <v>860</v>
      </c>
      <c r="F40" s="60">
        <f t="shared" si="3"/>
        <v>0.00185069616303342</v>
      </c>
      <c r="G40" s="61">
        <v>4</v>
      </c>
      <c r="H40" s="60">
        <f t="shared" si="4"/>
        <v>0.00271186440677966</v>
      </c>
      <c r="I40" s="55">
        <v>1.79620883435224</v>
      </c>
      <c r="J40" s="55">
        <f t="shared" si="5"/>
        <v>0.556728138106851</v>
      </c>
      <c r="K40" s="55">
        <f t="shared" si="6"/>
        <v>0.0040640434282676</v>
      </c>
      <c r="L40" s="55">
        <f t="shared" ref="L40:L71" si="12">D40*0.1+F40*0.1+H40*0.6+K40*0.2</f>
        <v>0.00316875918164688</v>
      </c>
      <c r="M40" s="55">
        <f t="shared" si="7"/>
        <v>3.42542867536027</v>
      </c>
      <c r="N40" s="84">
        <f t="shared" si="8"/>
        <v>3</v>
      </c>
      <c r="O40" s="84"/>
      <c r="P40" s="84">
        <f t="shared" si="11"/>
        <v>3</v>
      </c>
      <c r="Q40" s="107"/>
      <c r="R40" s="107"/>
    </row>
    <row r="41" s="36" customFormat="1" ht="20" customHeight="1" spans="1:18">
      <c r="A41" s="104"/>
      <c r="B41" s="30" t="s">
        <v>62</v>
      </c>
      <c r="C41" s="59">
        <v>66100</v>
      </c>
      <c r="D41" s="60">
        <f t="shared" si="2"/>
        <v>0.00383544090133906</v>
      </c>
      <c r="E41" s="54">
        <v>1185</v>
      </c>
      <c r="F41" s="60">
        <f t="shared" si="3"/>
        <v>0.00255008715487744</v>
      </c>
      <c r="G41" s="61">
        <v>0</v>
      </c>
      <c r="H41" s="60">
        <f t="shared" si="4"/>
        <v>0</v>
      </c>
      <c r="I41" s="55">
        <v>1.89589619678884</v>
      </c>
      <c r="J41" s="55">
        <f t="shared" si="5"/>
        <v>0.527455037725031</v>
      </c>
      <c r="K41" s="55">
        <f t="shared" si="6"/>
        <v>0.0038503535802274</v>
      </c>
      <c r="L41" s="55">
        <f t="shared" si="12"/>
        <v>0.00140862352166713</v>
      </c>
      <c r="M41" s="55">
        <f t="shared" si="7"/>
        <v>1.52272202692217</v>
      </c>
      <c r="N41" s="84">
        <f t="shared" si="8"/>
        <v>2</v>
      </c>
      <c r="O41" s="84"/>
      <c r="P41" s="84">
        <f t="shared" si="11"/>
        <v>2</v>
      </c>
      <c r="Q41" s="107"/>
      <c r="R41" s="107"/>
    </row>
    <row r="42" s="37" customFormat="1" ht="20" customHeight="1" spans="1:18">
      <c r="A42" s="62" t="s">
        <v>63</v>
      </c>
      <c r="B42" s="16" t="s">
        <v>64</v>
      </c>
      <c r="C42" s="59">
        <v>79366</v>
      </c>
      <c r="D42" s="60">
        <f t="shared" si="2"/>
        <v>0.00460519822353518</v>
      </c>
      <c r="E42" s="54">
        <v>759</v>
      </c>
      <c r="F42" s="60">
        <f t="shared" si="3"/>
        <v>0.00163334696249112</v>
      </c>
      <c r="G42" s="63">
        <v>9</v>
      </c>
      <c r="H42" s="60">
        <f t="shared" si="4"/>
        <v>0.00610169491525424</v>
      </c>
      <c r="I42" s="55">
        <v>0.673450738620191</v>
      </c>
      <c r="J42" s="55">
        <f t="shared" si="5"/>
        <v>1.48488960313395</v>
      </c>
      <c r="K42" s="55">
        <f t="shared" si="6"/>
        <v>0.0108395021200836</v>
      </c>
      <c r="L42" s="55">
        <f t="shared" si="12"/>
        <v>0.00645277189177189</v>
      </c>
      <c r="M42" s="55">
        <f t="shared" si="7"/>
        <v>6.97544641500542</v>
      </c>
      <c r="N42" s="84">
        <f t="shared" si="8"/>
        <v>7</v>
      </c>
      <c r="O42" s="84"/>
      <c r="P42" s="84">
        <f t="shared" si="11"/>
        <v>7</v>
      </c>
      <c r="Q42" s="40"/>
      <c r="R42" s="40"/>
    </row>
    <row r="43" s="37" customFormat="1" ht="20" customHeight="1" spans="1:18">
      <c r="A43" s="62"/>
      <c r="B43" s="16" t="s">
        <v>65</v>
      </c>
      <c r="C43" s="59">
        <v>83043</v>
      </c>
      <c r="D43" s="60">
        <f t="shared" si="2"/>
        <v>0.00481855550332677</v>
      </c>
      <c r="E43" s="54">
        <v>647</v>
      </c>
      <c r="F43" s="60">
        <f t="shared" si="3"/>
        <v>0.00139232606684026</v>
      </c>
      <c r="G43" s="63">
        <v>6</v>
      </c>
      <c r="H43" s="60">
        <f t="shared" si="4"/>
        <v>0.00406779661016949</v>
      </c>
      <c r="I43" s="55">
        <v>0.698927014721519</v>
      </c>
      <c r="J43" s="55">
        <f t="shared" si="5"/>
        <v>1.43076455615103</v>
      </c>
      <c r="K43" s="55">
        <f t="shared" si="6"/>
        <v>0.0104443962749873</v>
      </c>
      <c r="L43" s="55">
        <f t="shared" si="12"/>
        <v>0.00515064537811586</v>
      </c>
      <c r="M43" s="55">
        <f t="shared" si="7"/>
        <v>5.56784765374324</v>
      </c>
      <c r="N43" s="84">
        <f t="shared" si="8"/>
        <v>6</v>
      </c>
      <c r="O43" s="84"/>
      <c r="P43" s="84">
        <f t="shared" si="11"/>
        <v>6</v>
      </c>
      <c r="Q43" s="40"/>
      <c r="R43" s="40"/>
    </row>
    <row r="44" s="37" customFormat="1" ht="20" customHeight="1" spans="1:18">
      <c r="A44" s="62"/>
      <c r="B44" s="16" t="s">
        <v>66</v>
      </c>
      <c r="C44" s="59">
        <v>58221</v>
      </c>
      <c r="D44" s="60">
        <f t="shared" si="2"/>
        <v>0.00337826330887838</v>
      </c>
      <c r="E44" s="54">
        <v>1682</v>
      </c>
      <c r="F44" s="60">
        <f t="shared" si="3"/>
        <v>0.00361961737932815</v>
      </c>
      <c r="G44" s="63">
        <v>9</v>
      </c>
      <c r="H44" s="60">
        <f t="shared" si="4"/>
        <v>0.00610169491525424</v>
      </c>
      <c r="I44" s="55">
        <v>0.82978200334883</v>
      </c>
      <c r="J44" s="55">
        <f t="shared" si="5"/>
        <v>1.20513580189038</v>
      </c>
      <c r="K44" s="55">
        <f t="shared" si="6"/>
        <v>0.00879733554064157</v>
      </c>
      <c r="L44" s="55">
        <f t="shared" si="12"/>
        <v>0.00612027212610151</v>
      </c>
      <c r="M44" s="55">
        <f t="shared" si="7"/>
        <v>6.61601416831573</v>
      </c>
      <c r="N44" s="84">
        <f t="shared" si="8"/>
        <v>7</v>
      </c>
      <c r="O44" s="84"/>
      <c r="P44" s="84">
        <f t="shared" si="11"/>
        <v>7</v>
      </c>
      <c r="Q44" s="40"/>
      <c r="R44" s="40"/>
    </row>
    <row r="45" s="38" customFormat="1" ht="20" customHeight="1" spans="1:18">
      <c r="A45" s="62"/>
      <c r="B45" s="33" t="s">
        <v>67</v>
      </c>
      <c r="C45" s="59">
        <v>51195</v>
      </c>
      <c r="D45" s="60">
        <f t="shared" si="2"/>
        <v>0.00297058089174059</v>
      </c>
      <c r="E45" s="54">
        <v>1191</v>
      </c>
      <c r="F45" s="60">
        <f t="shared" si="3"/>
        <v>0.00256299898857303</v>
      </c>
      <c r="G45" s="61">
        <v>1</v>
      </c>
      <c r="H45" s="60">
        <f t="shared" si="4"/>
        <v>0.000677966101694915</v>
      </c>
      <c r="I45" s="55">
        <v>0.910757372041618</v>
      </c>
      <c r="J45" s="55">
        <f t="shared" si="5"/>
        <v>1.09798726938474</v>
      </c>
      <c r="K45" s="55">
        <f t="shared" si="6"/>
        <v>0.00801516510668645</v>
      </c>
      <c r="L45" s="55">
        <f t="shared" si="12"/>
        <v>0.0025631706703856</v>
      </c>
      <c r="M45" s="55">
        <f t="shared" si="7"/>
        <v>2.77078749468683</v>
      </c>
      <c r="N45" s="84">
        <f t="shared" si="8"/>
        <v>3</v>
      </c>
      <c r="O45" s="84"/>
      <c r="P45" s="84">
        <f t="shared" si="11"/>
        <v>3</v>
      </c>
      <c r="Q45" s="107"/>
      <c r="R45" s="107"/>
    </row>
    <row r="46" s="38" customFormat="1" ht="20" customHeight="1" spans="1:18">
      <c r="A46" s="62"/>
      <c r="B46" s="33" t="s">
        <v>68</v>
      </c>
      <c r="C46" s="59">
        <v>49241</v>
      </c>
      <c r="D46" s="60">
        <f t="shared" si="2"/>
        <v>0.00285720038461175</v>
      </c>
      <c r="E46" s="54">
        <v>2059</v>
      </c>
      <c r="F46" s="60">
        <f t="shared" si="3"/>
        <v>0.00443091092986722</v>
      </c>
      <c r="G46" s="61">
        <v>6</v>
      </c>
      <c r="H46" s="60">
        <f t="shared" si="4"/>
        <v>0.00406779661016949</v>
      </c>
      <c r="I46" s="55">
        <v>0.823346717736083</v>
      </c>
      <c r="J46" s="55">
        <f t="shared" si="5"/>
        <v>1.21455515454006</v>
      </c>
      <c r="K46" s="55">
        <f t="shared" si="6"/>
        <v>0.00886609559714713</v>
      </c>
      <c r="L46" s="55">
        <f t="shared" si="12"/>
        <v>0.00494270821697902</v>
      </c>
      <c r="M46" s="55">
        <f t="shared" si="7"/>
        <v>5.34306758255432</v>
      </c>
      <c r="N46" s="84">
        <f t="shared" si="8"/>
        <v>5</v>
      </c>
      <c r="O46" s="84"/>
      <c r="P46" s="84">
        <f t="shared" si="11"/>
        <v>5</v>
      </c>
      <c r="Q46" s="107"/>
      <c r="R46" s="107"/>
    </row>
    <row r="47" s="38" customFormat="1" ht="20" customHeight="1" spans="1:18">
      <c r="A47" s="62"/>
      <c r="B47" s="33" t="s">
        <v>69</v>
      </c>
      <c r="C47" s="59">
        <v>105649</v>
      </c>
      <c r="D47" s="60">
        <f t="shared" si="2"/>
        <v>0.00613026468661982</v>
      </c>
      <c r="E47" s="54">
        <v>2442</v>
      </c>
      <c r="F47" s="60">
        <f t="shared" si="3"/>
        <v>0.00525511631410187</v>
      </c>
      <c r="G47" s="61">
        <v>17</v>
      </c>
      <c r="H47" s="60">
        <f t="shared" si="4"/>
        <v>0.0115254237288136</v>
      </c>
      <c r="I47" s="55">
        <v>0.73456760959059</v>
      </c>
      <c r="J47" s="55">
        <f t="shared" si="5"/>
        <v>1.36134507830715</v>
      </c>
      <c r="K47" s="55">
        <f t="shared" si="6"/>
        <v>0.00993764306203754</v>
      </c>
      <c r="L47" s="55">
        <f t="shared" si="12"/>
        <v>0.0100413209497678</v>
      </c>
      <c r="M47" s="55">
        <f t="shared" si="7"/>
        <v>10.854667946699</v>
      </c>
      <c r="N47" s="84">
        <f t="shared" si="8"/>
        <v>11</v>
      </c>
      <c r="O47" s="84"/>
      <c r="P47" s="84">
        <f t="shared" si="11"/>
        <v>11</v>
      </c>
      <c r="Q47" s="107"/>
      <c r="R47" s="107"/>
    </row>
    <row r="48" s="36" customFormat="1" ht="20" customHeight="1" spans="1:18">
      <c r="A48" s="62"/>
      <c r="B48" s="17" t="s">
        <v>70</v>
      </c>
      <c r="C48" s="59">
        <v>98118</v>
      </c>
      <c r="D48" s="60">
        <f t="shared" si="2"/>
        <v>0.00569327973309509</v>
      </c>
      <c r="E48" s="54">
        <v>3677</v>
      </c>
      <c r="F48" s="60">
        <f t="shared" si="3"/>
        <v>0.00791280208310917</v>
      </c>
      <c r="G48" s="61">
        <v>6</v>
      </c>
      <c r="H48" s="60">
        <f t="shared" si="4"/>
        <v>0.00406779661016949</v>
      </c>
      <c r="I48" s="55">
        <v>0.813091010041688</v>
      </c>
      <c r="J48" s="55">
        <f t="shared" si="5"/>
        <v>1.22987462368909</v>
      </c>
      <c r="K48" s="55">
        <f t="shared" si="6"/>
        <v>0.00897792574126623</v>
      </c>
      <c r="L48" s="55">
        <f t="shared" si="12"/>
        <v>0.00559687129597537</v>
      </c>
      <c r="M48" s="55">
        <f t="shared" si="7"/>
        <v>6.05021787094937</v>
      </c>
      <c r="N48" s="84">
        <f t="shared" si="8"/>
        <v>6</v>
      </c>
      <c r="O48" s="84"/>
      <c r="P48" s="84">
        <f t="shared" si="11"/>
        <v>6</v>
      </c>
      <c r="Q48" s="107"/>
      <c r="R48" s="107"/>
    </row>
    <row r="49" s="36" customFormat="1" ht="20" customHeight="1" spans="1:18">
      <c r="A49" s="62"/>
      <c r="B49" s="17" t="s">
        <v>71</v>
      </c>
      <c r="C49" s="59">
        <v>47536</v>
      </c>
      <c r="D49" s="60">
        <f t="shared" si="2"/>
        <v>0.00275826805879052</v>
      </c>
      <c r="E49" s="54">
        <v>1408</v>
      </c>
      <c r="F49" s="60">
        <f t="shared" si="3"/>
        <v>0.00302997697389658</v>
      </c>
      <c r="G49" s="61">
        <v>2</v>
      </c>
      <c r="H49" s="60">
        <f t="shared" si="4"/>
        <v>0.00135593220338983</v>
      </c>
      <c r="I49" s="55">
        <v>0.980914069309667</v>
      </c>
      <c r="J49" s="55">
        <f t="shared" si="5"/>
        <v>1.01945729120163</v>
      </c>
      <c r="K49" s="55">
        <f t="shared" si="6"/>
        <v>0.00744190641916556</v>
      </c>
      <c r="L49" s="55">
        <f t="shared" si="12"/>
        <v>0.00288076510913572</v>
      </c>
      <c r="M49" s="55">
        <f t="shared" si="7"/>
        <v>3.11410708297571</v>
      </c>
      <c r="N49" s="84">
        <f t="shared" si="8"/>
        <v>3</v>
      </c>
      <c r="O49" s="84"/>
      <c r="P49" s="84">
        <f t="shared" si="11"/>
        <v>3</v>
      </c>
      <c r="Q49" s="107"/>
      <c r="R49" s="107"/>
    </row>
    <row r="50" s="36" customFormat="1" ht="20" customHeight="1" spans="1:18">
      <c r="A50" s="62"/>
      <c r="B50" s="17" t="s">
        <v>72</v>
      </c>
      <c r="C50" s="59">
        <v>42011</v>
      </c>
      <c r="D50" s="60">
        <f t="shared" si="2"/>
        <v>0.00243768090327012</v>
      </c>
      <c r="E50" s="54">
        <v>1935</v>
      </c>
      <c r="F50" s="60">
        <f t="shared" si="3"/>
        <v>0.0041640663668252</v>
      </c>
      <c r="G50" s="61">
        <v>0</v>
      </c>
      <c r="H50" s="60">
        <f t="shared" si="4"/>
        <v>0</v>
      </c>
      <c r="I50" s="55">
        <v>1.04039983010256</v>
      </c>
      <c r="J50" s="55">
        <f t="shared" si="5"/>
        <v>0.961168938196984</v>
      </c>
      <c r="K50" s="55">
        <f t="shared" si="6"/>
        <v>0.00701640897838846</v>
      </c>
      <c r="L50" s="55">
        <f t="shared" si="12"/>
        <v>0.00206345652268722</v>
      </c>
      <c r="M50" s="55">
        <f t="shared" si="7"/>
        <v>2.23059650102489</v>
      </c>
      <c r="N50" s="84">
        <f t="shared" si="8"/>
        <v>2</v>
      </c>
      <c r="O50" s="84"/>
      <c r="P50" s="84">
        <f t="shared" si="11"/>
        <v>2</v>
      </c>
      <c r="Q50" s="107"/>
      <c r="R50" s="107"/>
    </row>
    <row r="51" s="36" customFormat="1" ht="20" customHeight="1" spans="1:18">
      <c r="A51" s="64"/>
      <c r="B51" s="17" t="s">
        <v>73</v>
      </c>
      <c r="C51" s="59">
        <v>74277</v>
      </c>
      <c r="D51" s="60">
        <f t="shared" si="2"/>
        <v>0.00430990989150924</v>
      </c>
      <c r="E51" s="54">
        <v>3559</v>
      </c>
      <c r="F51" s="60">
        <f t="shared" si="3"/>
        <v>0.00765886935376272</v>
      </c>
      <c r="G51" s="59">
        <v>0</v>
      </c>
      <c r="H51" s="60">
        <f t="shared" si="4"/>
        <v>0</v>
      </c>
      <c r="I51" s="55">
        <v>0.778770262136333</v>
      </c>
      <c r="J51" s="55">
        <f t="shared" si="5"/>
        <v>1.28407573917472</v>
      </c>
      <c r="K51" s="55">
        <f t="shared" si="6"/>
        <v>0.00937358687659737</v>
      </c>
      <c r="L51" s="55">
        <f t="shared" si="12"/>
        <v>0.00307159529984667</v>
      </c>
      <c r="M51" s="55">
        <f t="shared" si="7"/>
        <v>3.32039451913425</v>
      </c>
      <c r="N51" s="84">
        <f t="shared" si="8"/>
        <v>3</v>
      </c>
      <c r="O51" s="84"/>
      <c r="P51" s="84">
        <f t="shared" si="11"/>
        <v>3</v>
      </c>
      <c r="Q51" s="107"/>
      <c r="R51" s="107"/>
    </row>
    <row r="52" s="37" customFormat="1" ht="20" customHeight="1" spans="1:18">
      <c r="A52" s="62" t="s">
        <v>74</v>
      </c>
      <c r="B52" s="16" t="s">
        <v>75</v>
      </c>
      <c r="C52" s="59">
        <v>47284</v>
      </c>
      <c r="D52" s="60">
        <f t="shared" si="2"/>
        <v>0.00274364580300932</v>
      </c>
      <c r="E52" s="54">
        <v>947</v>
      </c>
      <c r="F52" s="60">
        <f t="shared" si="3"/>
        <v>0.00203791775161936</v>
      </c>
      <c r="G52" s="63">
        <v>4</v>
      </c>
      <c r="H52" s="60">
        <f t="shared" si="4"/>
        <v>0.00271186440677966</v>
      </c>
      <c r="I52" s="55">
        <v>0.772672949866705</v>
      </c>
      <c r="J52" s="55">
        <f t="shared" si="5"/>
        <v>1.29420863014877</v>
      </c>
      <c r="K52" s="55">
        <f t="shared" si="6"/>
        <v>0.00944755567061684</v>
      </c>
      <c r="L52" s="55">
        <f t="shared" si="12"/>
        <v>0.00399478613365403</v>
      </c>
      <c r="M52" s="55">
        <f t="shared" si="7"/>
        <v>4.31836381048001</v>
      </c>
      <c r="N52" s="84">
        <f t="shared" si="8"/>
        <v>4</v>
      </c>
      <c r="O52" s="84"/>
      <c r="P52" s="84">
        <f t="shared" si="11"/>
        <v>4</v>
      </c>
      <c r="Q52" s="40"/>
      <c r="R52" s="40"/>
    </row>
    <row r="53" s="38" customFormat="1" ht="20" customHeight="1" spans="1:18">
      <c r="A53" s="62"/>
      <c r="B53" s="33" t="s">
        <v>76</v>
      </c>
      <c r="C53" s="59">
        <v>95554</v>
      </c>
      <c r="D53" s="60">
        <f t="shared" si="2"/>
        <v>0.00554450408300382</v>
      </c>
      <c r="E53" s="54">
        <v>4000</v>
      </c>
      <c r="F53" s="60">
        <f t="shared" si="3"/>
        <v>0.008607889130388</v>
      </c>
      <c r="G53" s="61">
        <v>0</v>
      </c>
      <c r="H53" s="60">
        <f t="shared" si="4"/>
        <v>0</v>
      </c>
      <c r="I53" s="55">
        <v>0.677761515121478</v>
      </c>
      <c r="J53" s="55">
        <f t="shared" si="5"/>
        <v>1.47544523802117</v>
      </c>
      <c r="K53" s="55">
        <f t="shared" si="6"/>
        <v>0.0107705594758313</v>
      </c>
      <c r="L53" s="55">
        <f t="shared" si="12"/>
        <v>0.00356935121650545</v>
      </c>
      <c r="M53" s="55">
        <f t="shared" si="7"/>
        <v>3.85846866504239</v>
      </c>
      <c r="N53" s="84">
        <f t="shared" si="8"/>
        <v>4</v>
      </c>
      <c r="O53" s="84"/>
      <c r="P53" s="84">
        <f t="shared" si="11"/>
        <v>4</v>
      </c>
      <c r="Q53" s="107"/>
      <c r="R53" s="107"/>
    </row>
    <row r="54" s="38" customFormat="1" ht="20" customHeight="1" spans="1:18">
      <c r="A54" s="62"/>
      <c r="B54" s="33" t="s">
        <v>77</v>
      </c>
      <c r="C54" s="59">
        <v>103688</v>
      </c>
      <c r="D54" s="60">
        <f t="shared" si="2"/>
        <v>0.00601647800571927</v>
      </c>
      <c r="E54" s="54">
        <v>6883</v>
      </c>
      <c r="F54" s="60">
        <f t="shared" si="3"/>
        <v>0.0148120252211152</v>
      </c>
      <c r="G54" s="61">
        <v>4</v>
      </c>
      <c r="H54" s="60">
        <f t="shared" si="4"/>
        <v>0.00271186440677966</v>
      </c>
      <c r="I54" s="55">
        <v>0.887965554248654</v>
      </c>
      <c r="J54" s="55">
        <f t="shared" si="5"/>
        <v>1.12616981054647</v>
      </c>
      <c r="K54" s="55">
        <f t="shared" si="6"/>
        <v>0.00822089401341943</v>
      </c>
      <c r="L54" s="55">
        <f t="shared" si="12"/>
        <v>0.00535414776943513</v>
      </c>
      <c r="M54" s="55">
        <f t="shared" si="7"/>
        <v>5.78783373875937</v>
      </c>
      <c r="N54" s="84">
        <f t="shared" si="8"/>
        <v>6</v>
      </c>
      <c r="O54" s="84"/>
      <c r="P54" s="84">
        <f t="shared" si="11"/>
        <v>6</v>
      </c>
      <c r="Q54" s="107"/>
      <c r="R54" s="107"/>
    </row>
    <row r="55" s="36" customFormat="1" ht="20" customHeight="1" spans="1:18">
      <c r="A55" s="62"/>
      <c r="B55" s="17" t="s">
        <v>78</v>
      </c>
      <c r="C55" s="59">
        <v>149023</v>
      </c>
      <c r="D55" s="60">
        <f t="shared" si="2"/>
        <v>0.00864703342572239</v>
      </c>
      <c r="E55" s="54">
        <v>5343</v>
      </c>
      <c r="F55" s="60">
        <f t="shared" si="3"/>
        <v>0.0114979879059158</v>
      </c>
      <c r="G55" s="61">
        <v>1</v>
      </c>
      <c r="H55" s="60">
        <f t="shared" si="4"/>
        <v>0.000677966101694915</v>
      </c>
      <c r="I55" s="55">
        <v>0.675554174863441</v>
      </c>
      <c r="J55" s="55">
        <f t="shared" si="5"/>
        <v>1.48026618324451</v>
      </c>
      <c r="K55" s="55">
        <f t="shared" si="6"/>
        <v>0.0108057517526571</v>
      </c>
      <c r="L55" s="55">
        <f t="shared" si="12"/>
        <v>0.00458243214471218</v>
      </c>
      <c r="M55" s="55">
        <f t="shared" si="7"/>
        <v>4.95360914843387</v>
      </c>
      <c r="N55" s="84">
        <f t="shared" si="8"/>
        <v>5</v>
      </c>
      <c r="O55" s="84"/>
      <c r="P55" s="84">
        <f t="shared" si="11"/>
        <v>5</v>
      </c>
      <c r="Q55" s="107"/>
      <c r="R55" s="107"/>
    </row>
    <row r="56" s="36" customFormat="1" ht="20" customHeight="1" spans="1:18">
      <c r="A56" s="62"/>
      <c r="B56" s="17" t="s">
        <v>79</v>
      </c>
      <c r="C56" s="59">
        <v>172226</v>
      </c>
      <c r="D56" s="60">
        <f t="shared" si="2"/>
        <v>0.00999338342925901</v>
      </c>
      <c r="E56" s="54">
        <v>7397</v>
      </c>
      <c r="F56" s="60">
        <f t="shared" si="3"/>
        <v>0.01591813897437</v>
      </c>
      <c r="G56" s="61">
        <v>1</v>
      </c>
      <c r="H56" s="60">
        <f t="shared" si="4"/>
        <v>0.000677966101694915</v>
      </c>
      <c r="I56" s="55">
        <v>0.721823420175681</v>
      </c>
      <c r="J56" s="55">
        <f t="shared" si="5"/>
        <v>1.38538037427023</v>
      </c>
      <c r="K56" s="55">
        <f t="shared" si="6"/>
        <v>0.0101130976150216</v>
      </c>
      <c r="L56" s="55">
        <f t="shared" si="12"/>
        <v>0.00502055142438417</v>
      </c>
      <c r="M56" s="55">
        <f t="shared" si="7"/>
        <v>5.42721608975929</v>
      </c>
      <c r="N56" s="84">
        <f t="shared" si="8"/>
        <v>5</v>
      </c>
      <c r="O56" s="84"/>
      <c r="P56" s="84">
        <f t="shared" si="11"/>
        <v>5</v>
      </c>
      <c r="Q56" s="107"/>
      <c r="R56" s="107"/>
    </row>
    <row r="57" s="36" customFormat="1" ht="20" customHeight="1" spans="1:18">
      <c r="A57" s="64"/>
      <c r="B57" s="17" t="s">
        <v>80</v>
      </c>
      <c r="C57" s="59">
        <v>76894</v>
      </c>
      <c r="D57" s="60">
        <f t="shared" si="2"/>
        <v>0.00446176085730054</v>
      </c>
      <c r="E57" s="54">
        <v>4360</v>
      </c>
      <c r="F57" s="60">
        <f t="shared" si="3"/>
        <v>0.00938259915212292</v>
      </c>
      <c r="G57" s="61">
        <v>1</v>
      </c>
      <c r="H57" s="60">
        <f t="shared" si="4"/>
        <v>0.000677966101694915</v>
      </c>
      <c r="I57" s="55">
        <v>0.756644070864609</v>
      </c>
      <c r="J57" s="55">
        <f t="shared" si="5"/>
        <v>1.32162536984835</v>
      </c>
      <c r="K57" s="55">
        <f t="shared" si="6"/>
        <v>0.0096476943256873</v>
      </c>
      <c r="L57" s="55">
        <f t="shared" si="12"/>
        <v>0.00372075452709675</v>
      </c>
      <c r="M57" s="55">
        <f t="shared" si="7"/>
        <v>4.02213564379159</v>
      </c>
      <c r="N57" s="84">
        <f t="shared" si="8"/>
        <v>4</v>
      </c>
      <c r="O57" s="84"/>
      <c r="P57" s="84">
        <f t="shared" si="11"/>
        <v>4</v>
      </c>
      <c r="Q57" s="107"/>
      <c r="R57" s="107"/>
    </row>
    <row r="58" s="37" customFormat="1" ht="20" customHeight="1" spans="1:18">
      <c r="A58" s="62" t="s">
        <v>81</v>
      </c>
      <c r="B58" s="16" t="s">
        <v>82</v>
      </c>
      <c r="C58" s="59">
        <v>83187</v>
      </c>
      <c r="D58" s="60">
        <f t="shared" si="2"/>
        <v>0.00482691107805888</v>
      </c>
      <c r="E58" s="54">
        <v>1308</v>
      </c>
      <c r="F58" s="60">
        <f t="shared" si="3"/>
        <v>0.00281477974563688</v>
      </c>
      <c r="G58" s="63">
        <v>4</v>
      </c>
      <c r="H58" s="60">
        <f t="shared" si="4"/>
        <v>0.00271186440677966</v>
      </c>
      <c r="I58" s="55">
        <v>0.773008201549875</v>
      </c>
      <c r="J58" s="55">
        <f t="shared" si="5"/>
        <v>1.29364733517058</v>
      </c>
      <c r="K58" s="55">
        <f t="shared" si="6"/>
        <v>0.0094434582898464</v>
      </c>
      <c r="L58" s="55">
        <f t="shared" si="12"/>
        <v>0.00427997938440665</v>
      </c>
      <c r="M58" s="55">
        <f t="shared" si="7"/>
        <v>4.62665771454359</v>
      </c>
      <c r="N58" s="84">
        <f t="shared" si="8"/>
        <v>5</v>
      </c>
      <c r="O58" s="84"/>
      <c r="P58" s="84">
        <f t="shared" si="11"/>
        <v>5</v>
      </c>
      <c r="Q58" s="40"/>
      <c r="R58" s="40"/>
    </row>
    <row r="59" s="37" customFormat="1" ht="20" customHeight="1" spans="1:18">
      <c r="A59" s="62"/>
      <c r="B59" s="16" t="s">
        <v>83</v>
      </c>
      <c r="C59" s="59">
        <v>140641</v>
      </c>
      <c r="D59" s="60">
        <f t="shared" si="2"/>
        <v>0.00816066934652385</v>
      </c>
      <c r="E59" s="54">
        <v>4879</v>
      </c>
      <c r="F59" s="60">
        <f t="shared" si="3"/>
        <v>0.0104994727667908</v>
      </c>
      <c r="G59" s="63">
        <v>1</v>
      </c>
      <c r="H59" s="60">
        <f t="shared" si="4"/>
        <v>0.000677966101694915</v>
      </c>
      <c r="I59" s="55">
        <v>0.922975055807944</v>
      </c>
      <c r="J59" s="55">
        <f t="shared" si="5"/>
        <v>1.08345289908689</v>
      </c>
      <c r="K59" s="55">
        <f t="shared" si="6"/>
        <v>0.00790906608267473</v>
      </c>
      <c r="L59" s="55">
        <f t="shared" si="12"/>
        <v>0.00385460708888336</v>
      </c>
      <c r="M59" s="55">
        <f t="shared" si="7"/>
        <v>4.16683026308291</v>
      </c>
      <c r="N59" s="84">
        <f t="shared" si="8"/>
        <v>4</v>
      </c>
      <c r="O59" s="84"/>
      <c r="P59" s="84">
        <f t="shared" si="11"/>
        <v>4</v>
      </c>
      <c r="Q59" s="40"/>
      <c r="R59" s="40"/>
    </row>
    <row r="60" s="38" customFormat="1" ht="20" customHeight="1" spans="1:18">
      <c r="A60" s="62"/>
      <c r="B60" s="33" t="s">
        <v>84</v>
      </c>
      <c r="C60" s="59">
        <v>53737</v>
      </c>
      <c r="D60" s="60">
        <f t="shared" si="2"/>
        <v>0.00311807999569224</v>
      </c>
      <c r="E60" s="54">
        <v>2298</v>
      </c>
      <c r="F60" s="60">
        <f t="shared" si="3"/>
        <v>0.00494523230540791</v>
      </c>
      <c r="G60" s="61">
        <v>3</v>
      </c>
      <c r="H60" s="60">
        <f t="shared" si="4"/>
        <v>0.00203389830508475</v>
      </c>
      <c r="I60" s="55">
        <v>1.03264572967954</v>
      </c>
      <c r="J60" s="55">
        <f t="shared" si="5"/>
        <v>0.968386321909576</v>
      </c>
      <c r="K60" s="55">
        <f t="shared" si="6"/>
        <v>0.00706909494634795</v>
      </c>
      <c r="L60" s="55">
        <f t="shared" si="12"/>
        <v>0.00344048920243045</v>
      </c>
      <c r="M60" s="55">
        <f t="shared" si="7"/>
        <v>3.71916882782732</v>
      </c>
      <c r="N60" s="84">
        <f t="shared" si="8"/>
        <v>4</v>
      </c>
      <c r="O60" s="84"/>
      <c r="P60" s="84">
        <f t="shared" si="11"/>
        <v>4</v>
      </c>
      <c r="Q60" s="107"/>
      <c r="R60" s="107"/>
    </row>
    <row r="61" s="38" customFormat="1" ht="20" customHeight="1" spans="1:18">
      <c r="A61" s="62"/>
      <c r="B61" s="33" t="s">
        <v>85</v>
      </c>
      <c r="C61" s="59">
        <v>58001</v>
      </c>
      <c r="D61" s="60">
        <f t="shared" si="2"/>
        <v>0.0033654978474821</v>
      </c>
      <c r="E61" s="54">
        <v>2014</v>
      </c>
      <c r="F61" s="60">
        <f t="shared" si="3"/>
        <v>0.00433407217715036</v>
      </c>
      <c r="G61" s="61">
        <v>1</v>
      </c>
      <c r="H61" s="60">
        <f t="shared" si="4"/>
        <v>0.000677966101694915</v>
      </c>
      <c r="I61" s="55">
        <v>1.04969726336599</v>
      </c>
      <c r="J61" s="55">
        <f t="shared" si="5"/>
        <v>0.952655622625299</v>
      </c>
      <c r="K61" s="55">
        <f t="shared" si="6"/>
        <v>0.00695426287540986</v>
      </c>
      <c r="L61" s="55">
        <f t="shared" si="12"/>
        <v>0.00256758923856217</v>
      </c>
      <c r="M61" s="55">
        <f t="shared" si="7"/>
        <v>2.7755639668857</v>
      </c>
      <c r="N61" s="84">
        <f t="shared" si="8"/>
        <v>3</v>
      </c>
      <c r="O61" s="84"/>
      <c r="P61" s="84">
        <f t="shared" si="11"/>
        <v>3</v>
      </c>
      <c r="Q61" s="107"/>
      <c r="R61" s="107"/>
    </row>
    <row r="62" s="36" customFormat="1" ht="20" customHeight="1" spans="1:18">
      <c r="A62" s="62"/>
      <c r="B62" s="17" t="s">
        <v>86</v>
      </c>
      <c r="C62" s="59">
        <v>238694</v>
      </c>
      <c r="D62" s="60">
        <f t="shared" si="2"/>
        <v>0.0138501774660246</v>
      </c>
      <c r="E62" s="54">
        <v>9776</v>
      </c>
      <c r="F62" s="60">
        <f t="shared" si="3"/>
        <v>0.0210376810346683</v>
      </c>
      <c r="G62" s="61">
        <v>4</v>
      </c>
      <c r="H62" s="60">
        <f t="shared" si="4"/>
        <v>0.00271186440677966</v>
      </c>
      <c r="I62" s="55">
        <v>0.754216108013885</v>
      </c>
      <c r="J62" s="55">
        <f t="shared" si="5"/>
        <v>1.32587992933928</v>
      </c>
      <c r="K62" s="55">
        <f t="shared" si="6"/>
        <v>0.00967875205989507</v>
      </c>
      <c r="L62" s="55">
        <f t="shared" si="12"/>
        <v>0.0070516549061161</v>
      </c>
      <c r="M62" s="55">
        <f t="shared" si="7"/>
        <v>7.6228389535115</v>
      </c>
      <c r="N62" s="84">
        <f t="shared" si="8"/>
        <v>8</v>
      </c>
      <c r="O62" s="84"/>
      <c r="P62" s="84">
        <f t="shared" si="11"/>
        <v>8</v>
      </c>
      <c r="Q62" s="107"/>
      <c r="R62" s="107"/>
    </row>
    <row r="63" s="36" customFormat="1" ht="20" customHeight="1" spans="1:18">
      <c r="A63" s="62"/>
      <c r="B63" s="17" t="s">
        <v>87</v>
      </c>
      <c r="C63" s="59">
        <v>220438</v>
      </c>
      <c r="D63" s="60">
        <f t="shared" si="2"/>
        <v>0.0127908762694308</v>
      </c>
      <c r="E63" s="54">
        <v>6224</v>
      </c>
      <c r="F63" s="60">
        <f t="shared" si="3"/>
        <v>0.0133938754868837</v>
      </c>
      <c r="G63" s="61">
        <v>3</v>
      </c>
      <c r="H63" s="60">
        <f t="shared" si="4"/>
        <v>0.00203389830508475</v>
      </c>
      <c r="I63" s="55">
        <v>0.710175132408709</v>
      </c>
      <c r="J63" s="55">
        <f t="shared" si="5"/>
        <v>1.40810337389355</v>
      </c>
      <c r="K63" s="55">
        <f t="shared" si="6"/>
        <v>0.0102789725743935</v>
      </c>
      <c r="L63" s="55">
        <f t="shared" si="12"/>
        <v>0.00589460867356102</v>
      </c>
      <c r="M63" s="55">
        <f t="shared" si="7"/>
        <v>6.37207197611946</v>
      </c>
      <c r="N63" s="84">
        <f t="shared" si="8"/>
        <v>6</v>
      </c>
      <c r="O63" s="84"/>
      <c r="P63" s="84">
        <f t="shared" si="11"/>
        <v>6</v>
      </c>
      <c r="Q63" s="107"/>
      <c r="R63" s="107"/>
    </row>
    <row r="64" s="36" customFormat="1" ht="20" customHeight="1" spans="1:18">
      <c r="A64" s="62"/>
      <c r="B64" s="17" t="s">
        <v>88</v>
      </c>
      <c r="C64" s="59">
        <v>146197</v>
      </c>
      <c r="D64" s="60">
        <f t="shared" si="2"/>
        <v>0.00848305527160463</v>
      </c>
      <c r="E64" s="54">
        <v>5065</v>
      </c>
      <c r="F64" s="60">
        <f t="shared" si="3"/>
        <v>0.0108997396113538</v>
      </c>
      <c r="G64" s="61">
        <v>2</v>
      </c>
      <c r="H64" s="60">
        <f t="shared" si="4"/>
        <v>0.00135593220338983</v>
      </c>
      <c r="I64" s="55">
        <v>0.642423236594075</v>
      </c>
      <c r="J64" s="55">
        <f t="shared" si="5"/>
        <v>1.55660621073061</v>
      </c>
      <c r="K64" s="55">
        <f t="shared" si="6"/>
        <v>0.0113630240832306</v>
      </c>
      <c r="L64" s="55">
        <f t="shared" si="12"/>
        <v>0.00502444362697586</v>
      </c>
      <c r="M64" s="55">
        <f t="shared" si="7"/>
        <v>5.43142356076091</v>
      </c>
      <c r="N64" s="84">
        <f t="shared" si="8"/>
        <v>5</v>
      </c>
      <c r="O64" s="84"/>
      <c r="P64" s="84">
        <f t="shared" si="11"/>
        <v>5</v>
      </c>
      <c r="Q64" s="107"/>
      <c r="R64" s="107"/>
    </row>
    <row r="65" s="36" customFormat="1" ht="20" customHeight="1" spans="1:18">
      <c r="A65" s="64"/>
      <c r="B65" s="17" t="s">
        <v>89</v>
      </c>
      <c r="C65" s="59">
        <v>119328</v>
      </c>
      <c r="D65" s="60">
        <f t="shared" si="2"/>
        <v>0.00692398626134625</v>
      </c>
      <c r="E65" s="54">
        <v>4872</v>
      </c>
      <c r="F65" s="60">
        <f t="shared" si="3"/>
        <v>0.0104844089608126</v>
      </c>
      <c r="G65" s="61">
        <v>2</v>
      </c>
      <c r="H65" s="60">
        <f t="shared" si="4"/>
        <v>0.00135593220338983</v>
      </c>
      <c r="I65" s="55">
        <v>0.73383458718279</v>
      </c>
      <c r="J65" s="55">
        <f t="shared" si="5"/>
        <v>1.36270491670204</v>
      </c>
      <c r="K65" s="55">
        <f t="shared" si="6"/>
        <v>0.00994756970650541</v>
      </c>
      <c r="L65" s="55">
        <f t="shared" si="12"/>
        <v>0.00454391278555086</v>
      </c>
      <c r="M65" s="55">
        <f t="shared" si="7"/>
        <v>4.91196972118048</v>
      </c>
      <c r="N65" s="84">
        <f t="shared" si="8"/>
        <v>5</v>
      </c>
      <c r="O65" s="84"/>
      <c r="P65" s="84">
        <f t="shared" si="11"/>
        <v>5</v>
      </c>
      <c r="Q65" s="107"/>
      <c r="R65" s="107"/>
    </row>
    <row r="66" s="36" customFormat="1" ht="20" customHeight="1" spans="1:18">
      <c r="A66" s="70" t="s">
        <v>90</v>
      </c>
      <c r="B66" s="17" t="s">
        <v>91</v>
      </c>
      <c r="C66" s="59">
        <v>0</v>
      </c>
      <c r="D66" s="60">
        <v>0</v>
      </c>
      <c r="E66" s="54">
        <v>0</v>
      </c>
      <c r="F66" s="60">
        <v>0</v>
      </c>
      <c r="G66" s="61">
        <v>0</v>
      </c>
      <c r="H66" s="60">
        <v>0</v>
      </c>
      <c r="I66" s="55">
        <v>0</v>
      </c>
      <c r="J66" s="55">
        <v>0</v>
      </c>
      <c r="K66" s="55">
        <v>0</v>
      </c>
      <c r="L66" s="55">
        <f t="shared" si="12"/>
        <v>0</v>
      </c>
      <c r="M66" s="55">
        <v>0</v>
      </c>
      <c r="N66" s="84">
        <f t="shared" si="8"/>
        <v>0</v>
      </c>
      <c r="O66" s="54">
        <v>1285</v>
      </c>
      <c r="P66" s="84">
        <f t="shared" si="11"/>
        <v>1285</v>
      </c>
      <c r="Q66" s="107"/>
      <c r="R66" s="107"/>
    </row>
    <row r="67" s="37" customFormat="1" ht="20" customHeight="1" spans="1:18">
      <c r="A67" s="70"/>
      <c r="B67" s="21" t="s">
        <v>92</v>
      </c>
      <c r="C67" s="59">
        <v>157904</v>
      </c>
      <c r="D67" s="60">
        <f t="shared" ref="D67:D130" si="13">C67/$C$6</f>
        <v>0.0091623518923607</v>
      </c>
      <c r="E67" s="54">
        <v>2168</v>
      </c>
      <c r="F67" s="60">
        <f t="shared" ref="F67:F130" si="14">E67/$E$6</f>
        <v>0.0046654759086703</v>
      </c>
      <c r="G67" s="63">
        <v>3</v>
      </c>
      <c r="H67" s="60">
        <f t="shared" ref="H67:H130" si="15">G67/$G$6</f>
        <v>0.00203389830508475</v>
      </c>
      <c r="I67" s="55">
        <v>0.973746845230635</v>
      </c>
      <c r="J67" s="55">
        <f t="shared" ref="J67:J130" si="16">1/I67</f>
        <v>1.02696096516045</v>
      </c>
      <c r="K67" s="55">
        <f t="shared" ref="K67:K130" si="17">J67/$J$6</f>
        <v>0.00749668226890782</v>
      </c>
      <c r="L67" s="55">
        <f t="shared" si="12"/>
        <v>0.00410245821693551</v>
      </c>
      <c r="M67" s="55">
        <f t="shared" ref="M67:M130" si="18">L67*$M$6</f>
        <v>4.43475733250729</v>
      </c>
      <c r="N67" s="84">
        <f t="shared" si="8"/>
        <v>4</v>
      </c>
      <c r="O67" s="86"/>
      <c r="P67" s="84">
        <f t="shared" si="11"/>
        <v>4</v>
      </c>
      <c r="Q67" s="40"/>
      <c r="R67" s="40"/>
    </row>
    <row r="68" s="37" customFormat="1" ht="20" customHeight="1" spans="1:18">
      <c r="A68" s="70"/>
      <c r="B68" s="21" t="s">
        <v>93</v>
      </c>
      <c r="C68" s="59">
        <v>74002</v>
      </c>
      <c r="D68" s="60">
        <f t="shared" si="13"/>
        <v>0.00429395306476389</v>
      </c>
      <c r="E68" s="54">
        <v>1089</v>
      </c>
      <c r="F68" s="60">
        <f t="shared" si="14"/>
        <v>0.00234349781574813</v>
      </c>
      <c r="G68" s="63">
        <v>3</v>
      </c>
      <c r="H68" s="60">
        <f t="shared" si="15"/>
        <v>0.00203389830508475</v>
      </c>
      <c r="I68" s="55">
        <v>1.41500784394683</v>
      </c>
      <c r="J68" s="55">
        <f t="shared" si="16"/>
        <v>0.706709863325377</v>
      </c>
      <c r="K68" s="55">
        <f t="shared" si="17"/>
        <v>0.00515889063108241</v>
      </c>
      <c r="L68" s="55">
        <f t="shared" si="12"/>
        <v>0.00291586219731853</v>
      </c>
      <c r="M68" s="55">
        <f t="shared" si="18"/>
        <v>3.15204703530133</v>
      </c>
      <c r="N68" s="84">
        <f t="shared" si="8"/>
        <v>3</v>
      </c>
      <c r="O68" s="86"/>
      <c r="P68" s="84">
        <f t="shared" si="11"/>
        <v>3</v>
      </c>
      <c r="Q68" s="40"/>
      <c r="R68" s="40"/>
    </row>
    <row r="69" s="38" customFormat="1" ht="20" customHeight="1" spans="1:18">
      <c r="A69" s="70"/>
      <c r="B69" s="17" t="s">
        <v>94</v>
      </c>
      <c r="C69" s="59">
        <v>145363</v>
      </c>
      <c r="D69" s="60">
        <f t="shared" si="13"/>
        <v>0.0084346625679478</v>
      </c>
      <c r="E69" s="54">
        <v>5640</v>
      </c>
      <c r="F69" s="60">
        <f t="shared" si="14"/>
        <v>0.0121371236738471</v>
      </c>
      <c r="G69" s="61">
        <v>18</v>
      </c>
      <c r="H69" s="60">
        <f t="shared" si="15"/>
        <v>0.0122033898305085</v>
      </c>
      <c r="I69" s="55">
        <v>1.16799921146137</v>
      </c>
      <c r="J69" s="55">
        <f t="shared" si="16"/>
        <v>0.856164961574611</v>
      </c>
      <c r="K69" s="55">
        <f t="shared" si="17"/>
        <v>0.00624989352510951</v>
      </c>
      <c r="L69" s="55">
        <f t="shared" si="12"/>
        <v>0.0106291912275065</v>
      </c>
      <c r="M69" s="55">
        <f t="shared" si="18"/>
        <v>11.4901557169345</v>
      </c>
      <c r="N69" s="84">
        <f t="shared" si="8"/>
        <v>11</v>
      </c>
      <c r="O69" s="86"/>
      <c r="P69" s="84">
        <f t="shared" si="11"/>
        <v>11</v>
      </c>
      <c r="Q69" s="107"/>
      <c r="R69" s="107"/>
    </row>
    <row r="70" s="38" customFormat="1" ht="20" customHeight="1" spans="1:18">
      <c r="A70" s="70"/>
      <c r="B70" s="17" t="s">
        <v>95</v>
      </c>
      <c r="C70" s="59">
        <v>66175</v>
      </c>
      <c r="D70" s="60">
        <f t="shared" si="13"/>
        <v>0.0038397927631787</v>
      </c>
      <c r="E70" s="54">
        <v>3324</v>
      </c>
      <c r="F70" s="60">
        <f t="shared" si="14"/>
        <v>0.00715315586735243</v>
      </c>
      <c r="G70" s="61">
        <v>13</v>
      </c>
      <c r="H70" s="60">
        <f t="shared" si="15"/>
        <v>0.0088135593220339</v>
      </c>
      <c r="I70" s="55">
        <v>1.28611406757401</v>
      </c>
      <c r="J70" s="55">
        <f t="shared" si="16"/>
        <v>0.777536009606282</v>
      </c>
      <c r="K70" s="55">
        <f t="shared" si="17"/>
        <v>0.00567591234175296</v>
      </c>
      <c r="L70" s="55">
        <f t="shared" si="12"/>
        <v>0.00752261292462404</v>
      </c>
      <c r="M70" s="55">
        <f t="shared" si="18"/>
        <v>8.13194457151859</v>
      </c>
      <c r="N70" s="84">
        <f t="shared" si="8"/>
        <v>8</v>
      </c>
      <c r="O70" s="86"/>
      <c r="P70" s="84">
        <f t="shared" si="11"/>
        <v>8</v>
      </c>
      <c r="Q70" s="107"/>
      <c r="R70" s="107"/>
    </row>
    <row r="71" s="36" customFormat="1" ht="20" customHeight="1" spans="1:18">
      <c r="A71" s="71"/>
      <c r="B71" s="17" t="s">
        <v>96</v>
      </c>
      <c r="C71" s="59">
        <v>161446</v>
      </c>
      <c r="D71" s="60">
        <f t="shared" si="13"/>
        <v>0.00936787582084093</v>
      </c>
      <c r="E71" s="54">
        <v>3641</v>
      </c>
      <c r="F71" s="60">
        <f t="shared" si="14"/>
        <v>0.00783533108093568</v>
      </c>
      <c r="G71" s="61">
        <v>3</v>
      </c>
      <c r="H71" s="60">
        <f t="shared" si="15"/>
        <v>0.00203389830508475</v>
      </c>
      <c r="I71" s="55">
        <v>1.42654640986348</v>
      </c>
      <c r="J71" s="55">
        <f t="shared" si="16"/>
        <v>0.700993667703878</v>
      </c>
      <c r="K71" s="55">
        <f t="shared" si="17"/>
        <v>0.00511716314209786</v>
      </c>
      <c r="L71" s="55">
        <f t="shared" si="12"/>
        <v>0.00396409230164808</v>
      </c>
      <c r="M71" s="55">
        <f t="shared" si="18"/>
        <v>4.28518377808158</v>
      </c>
      <c r="N71" s="84">
        <f t="shared" ref="N71:N131" si="19">ROUND(M71,0)</f>
        <v>4</v>
      </c>
      <c r="O71" s="87"/>
      <c r="P71" s="84">
        <f t="shared" si="11"/>
        <v>4</v>
      </c>
      <c r="Q71" s="107"/>
      <c r="R71" s="107"/>
    </row>
    <row r="72" s="37" customFormat="1" ht="22" customHeight="1" spans="1:18">
      <c r="A72" s="62" t="s">
        <v>97</v>
      </c>
      <c r="B72" s="22" t="s">
        <v>98</v>
      </c>
      <c r="C72" s="59">
        <v>88546</v>
      </c>
      <c r="D72" s="60">
        <f t="shared" si="13"/>
        <v>0.00513786611270754</v>
      </c>
      <c r="E72" s="54">
        <v>1566</v>
      </c>
      <c r="F72" s="60">
        <f t="shared" si="14"/>
        <v>0.0033699885945469</v>
      </c>
      <c r="G72" s="63">
        <v>0</v>
      </c>
      <c r="H72" s="60">
        <f t="shared" si="15"/>
        <v>0</v>
      </c>
      <c r="I72" s="55">
        <v>0.66691727148478</v>
      </c>
      <c r="J72" s="55">
        <f t="shared" si="16"/>
        <v>1.49943635103896</v>
      </c>
      <c r="K72" s="55">
        <f t="shared" si="17"/>
        <v>0.0109456914990273</v>
      </c>
      <c r="L72" s="55">
        <f t="shared" ref="L72:L103" si="20">D72*0.1+F72*0.1+H72*0.6+K72*0.2</f>
        <v>0.0030399237705309</v>
      </c>
      <c r="M72" s="55">
        <f t="shared" si="18"/>
        <v>3.2861575959439</v>
      </c>
      <c r="N72" s="84">
        <f t="shared" si="19"/>
        <v>3</v>
      </c>
      <c r="O72" s="84"/>
      <c r="P72" s="84">
        <f t="shared" si="11"/>
        <v>3</v>
      </c>
      <c r="Q72" s="40"/>
      <c r="R72" s="40"/>
    </row>
    <row r="73" s="36" customFormat="1" ht="20" customHeight="1" spans="1:18">
      <c r="A73" s="62"/>
      <c r="B73" s="17" t="s">
        <v>99</v>
      </c>
      <c r="C73" s="59">
        <v>53678</v>
      </c>
      <c r="D73" s="60">
        <f t="shared" si="13"/>
        <v>0.00311465653104505</v>
      </c>
      <c r="E73" s="54">
        <v>2705</v>
      </c>
      <c r="F73" s="60">
        <f t="shared" si="14"/>
        <v>0.00582108502442489</v>
      </c>
      <c r="G73" s="61">
        <v>0</v>
      </c>
      <c r="H73" s="60">
        <f t="shared" si="15"/>
        <v>0</v>
      </c>
      <c r="I73" s="55">
        <v>0.770054968980233</v>
      </c>
      <c r="J73" s="55">
        <f t="shared" si="16"/>
        <v>1.29860859325962</v>
      </c>
      <c r="K73" s="55">
        <f t="shared" si="17"/>
        <v>0.00947967483245058</v>
      </c>
      <c r="L73" s="55">
        <f t="shared" si="20"/>
        <v>0.00278950912203711</v>
      </c>
      <c r="M73" s="55">
        <f t="shared" si="18"/>
        <v>3.01545936092212</v>
      </c>
      <c r="N73" s="84">
        <f t="shared" si="19"/>
        <v>3</v>
      </c>
      <c r="O73" s="84"/>
      <c r="P73" s="84">
        <f t="shared" si="11"/>
        <v>3</v>
      </c>
      <c r="Q73" s="107"/>
      <c r="R73" s="107"/>
    </row>
    <row r="74" s="36" customFormat="1" ht="20" customHeight="1" spans="1:18">
      <c r="A74" s="62"/>
      <c r="B74" s="17" t="s">
        <v>100</v>
      </c>
      <c r="C74" s="59">
        <v>255097</v>
      </c>
      <c r="D74" s="60">
        <f t="shared" si="13"/>
        <v>0.0148019586627669</v>
      </c>
      <c r="E74" s="54">
        <v>10819</v>
      </c>
      <c r="F74" s="60">
        <f t="shared" si="14"/>
        <v>0.0232821881254169</v>
      </c>
      <c r="G74" s="61">
        <v>2</v>
      </c>
      <c r="H74" s="60">
        <f t="shared" si="15"/>
        <v>0.00135593220338983</v>
      </c>
      <c r="I74" s="55">
        <v>0.667516867690866</v>
      </c>
      <c r="J74" s="55">
        <f t="shared" si="16"/>
        <v>1.49808948417931</v>
      </c>
      <c r="K74" s="55">
        <f t="shared" si="17"/>
        <v>0.0109358595450895</v>
      </c>
      <c r="L74" s="55">
        <f t="shared" si="20"/>
        <v>0.00680914590987019</v>
      </c>
      <c r="M74" s="55">
        <f t="shared" si="18"/>
        <v>7.36068672856967</v>
      </c>
      <c r="N74" s="84">
        <f t="shared" si="19"/>
        <v>7</v>
      </c>
      <c r="O74" s="84"/>
      <c r="P74" s="84">
        <f t="shared" si="11"/>
        <v>7</v>
      </c>
      <c r="Q74" s="107"/>
      <c r="R74" s="107"/>
    </row>
    <row r="75" s="36" customFormat="1" ht="20" customHeight="1" spans="1:18">
      <c r="A75" s="64"/>
      <c r="B75" s="17" t="s">
        <v>101</v>
      </c>
      <c r="C75" s="59">
        <v>141409</v>
      </c>
      <c r="D75" s="60">
        <f t="shared" si="13"/>
        <v>0.00820523241176179</v>
      </c>
      <c r="E75" s="54">
        <v>7587</v>
      </c>
      <c r="F75" s="60">
        <f t="shared" si="14"/>
        <v>0.0163270137080634</v>
      </c>
      <c r="G75" s="61">
        <v>2</v>
      </c>
      <c r="H75" s="60">
        <f t="shared" si="15"/>
        <v>0.00135593220338983</v>
      </c>
      <c r="I75" s="55">
        <v>0.797941823600712</v>
      </c>
      <c r="J75" s="55">
        <f t="shared" si="16"/>
        <v>1.25322419557794</v>
      </c>
      <c r="K75" s="55">
        <f t="shared" si="17"/>
        <v>0.00914837459716645</v>
      </c>
      <c r="L75" s="55">
        <f t="shared" si="20"/>
        <v>0.00509645885344971</v>
      </c>
      <c r="M75" s="55">
        <f t="shared" si="18"/>
        <v>5.50927202057914</v>
      </c>
      <c r="N75" s="84">
        <f t="shared" si="19"/>
        <v>6</v>
      </c>
      <c r="O75" s="84"/>
      <c r="P75" s="84">
        <f t="shared" si="11"/>
        <v>6</v>
      </c>
      <c r="Q75" s="107"/>
      <c r="R75" s="107"/>
    </row>
    <row r="76" s="36" customFormat="1" ht="20" customHeight="1" spans="1:18">
      <c r="A76" s="108" t="s">
        <v>102</v>
      </c>
      <c r="B76" s="108" t="s">
        <v>102</v>
      </c>
      <c r="C76" s="59">
        <v>396148</v>
      </c>
      <c r="D76" s="60">
        <f t="shared" si="13"/>
        <v>0.0229864181873474</v>
      </c>
      <c r="E76" s="54">
        <v>2552</v>
      </c>
      <c r="F76" s="60">
        <f t="shared" si="14"/>
        <v>0.00549183326518754</v>
      </c>
      <c r="G76" s="61">
        <v>14</v>
      </c>
      <c r="H76" s="60">
        <f t="shared" si="15"/>
        <v>0.00949152542372881</v>
      </c>
      <c r="I76" s="55">
        <v>5.28670477066958</v>
      </c>
      <c r="J76" s="55">
        <f t="shared" si="16"/>
        <v>0.189153743849658</v>
      </c>
      <c r="K76" s="55">
        <f t="shared" si="17"/>
        <v>0.0013807978742344</v>
      </c>
      <c r="L76" s="55">
        <f t="shared" si="20"/>
        <v>0.00881889997433766</v>
      </c>
      <c r="M76" s="55">
        <f t="shared" si="18"/>
        <v>9.53323087225901</v>
      </c>
      <c r="N76" s="84">
        <f t="shared" si="19"/>
        <v>10</v>
      </c>
      <c r="O76" s="84"/>
      <c r="P76" s="84">
        <f t="shared" ref="P76:P131" si="21">N76+O76</f>
        <v>10</v>
      </c>
      <c r="Q76" s="107"/>
      <c r="R76" s="107"/>
    </row>
    <row r="77" s="36" customFormat="1" ht="20" customHeight="1" spans="1:18">
      <c r="A77" s="108" t="s">
        <v>103</v>
      </c>
      <c r="B77" s="108" t="s">
        <v>103</v>
      </c>
      <c r="C77" s="59">
        <v>332724</v>
      </c>
      <c r="D77" s="60">
        <f t="shared" si="13"/>
        <v>0.0193062517164468</v>
      </c>
      <c r="E77" s="54">
        <v>2266</v>
      </c>
      <c r="F77" s="60">
        <f t="shared" si="14"/>
        <v>0.0048763691923648</v>
      </c>
      <c r="G77" s="61">
        <v>44</v>
      </c>
      <c r="H77" s="60">
        <f t="shared" si="15"/>
        <v>0.0298305084745763</v>
      </c>
      <c r="I77" s="55">
        <v>2.85388879551127</v>
      </c>
      <c r="J77" s="55">
        <f t="shared" si="16"/>
        <v>0.35039907706735</v>
      </c>
      <c r="K77" s="55">
        <f t="shared" si="17"/>
        <v>0.0025578679591605</v>
      </c>
      <c r="L77" s="55">
        <f t="shared" si="20"/>
        <v>0.020828140767459</v>
      </c>
      <c r="M77" s="55">
        <f t="shared" si="18"/>
        <v>22.5152201696232</v>
      </c>
      <c r="N77" s="84">
        <f t="shared" si="19"/>
        <v>23</v>
      </c>
      <c r="O77" s="84"/>
      <c r="P77" s="84">
        <f t="shared" si="21"/>
        <v>23</v>
      </c>
      <c r="Q77" s="107"/>
      <c r="R77" s="107"/>
    </row>
    <row r="78" s="38" customFormat="1" ht="20" customHeight="1" spans="1:18">
      <c r="A78" s="26" t="s">
        <v>104</v>
      </c>
      <c r="B78" s="109" t="s">
        <v>105</v>
      </c>
      <c r="C78" s="59">
        <v>116547</v>
      </c>
      <c r="D78" s="60">
        <f t="shared" si="13"/>
        <v>0.00676261922433227</v>
      </c>
      <c r="E78" s="54">
        <v>425</v>
      </c>
      <c r="F78" s="60">
        <f t="shared" si="14"/>
        <v>0.000914588220103725</v>
      </c>
      <c r="G78" s="73">
        <v>1</v>
      </c>
      <c r="H78" s="60">
        <f t="shared" si="15"/>
        <v>0.000677966101694915</v>
      </c>
      <c r="I78" s="55">
        <v>0.91384860925917</v>
      </c>
      <c r="J78" s="55">
        <f t="shared" si="16"/>
        <v>1.09427315407381</v>
      </c>
      <c r="K78" s="55">
        <f t="shared" si="17"/>
        <v>0.00798805254511818</v>
      </c>
      <c r="L78" s="55">
        <f t="shared" si="20"/>
        <v>0.00277211091448419</v>
      </c>
      <c r="M78" s="55">
        <f t="shared" si="18"/>
        <v>2.9966518985574</v>
      </c>
      <c r="N78" s="84">
        <f t="shared" si="19"/>
        <v>3</v>
      </c>
      <c r="O78" s="84"/>
      <c r="P78" s="84">
        <f t="shared" si="21"/>
        <v>3</v>
      </c>
      <c r="Q78" s="107"/>
      <c r="R78" s="107"/>
    </row>
    <row r="79" s="38" customFormat="1" ht="20" customHeight="1" spans="1:18">
      <c r="A79" s="26"/>
      <c r="B79" s="109" t="s">
        <v>106</v>
      </c>
      <c r="C79" s="59">
        <v>36829</v>
      </c>
      <c r="D79" s="60">
        <f t="shared" si="13"/>
        <v>0.00213699626256303</v>
      </c>
      <c r="E79" s="54">
        <v>230</v>
      </c>
      <c r="F79" s="60">
        <f t="shared" si="14"/>
        <v>0.00049495362499731</v>
      </c>
      <c r="G79" s="73">
        <v>3</v>
      </c>
      <c r="H79" s="60">
        <f t="shared" si="15"/>
        <v>0.00203389830508475</v>
      </c>
      <c r="I79" s="55">
        <v>0.951310314643233</v>
      </c>
      <c r="J79" s="55">
        <f t="shared" si="16"/>
        <v>1.05118170654444</v>
      </c>
      <c r="K79" s="55">
        <f t="shared" si="17"/>
        <v>0.00767349054948813</v>
      </c>
      <c r="L79" s="55">
        <f t="shared" si="20"/>
        <v>0.00301823208170451</v>
      </c>
      <c r="M79" s="55">
        <f t="shared" si="18"/>
        <v>3.26270888032257</v>
      </c>
      <c r="N79" s="84">
        <f t="shared" si="19"/>
        <v>3</v>
      </c>
      <c r="O79" s="84"/>
      <c r="P79" s="84">
        <f t="shared" si="21"/>
        <v>3</v>
      </c>
      <c r="Q79" s="107"/>
      <c r="R79" s="107"/>
    </row>
    <row r="80" s="38" customFormat="1" ht="20" customHeight="1" spans="1:18">
      <c r="A80" s="26"/>
      <c r="B80" s="109" t="s">
        <v>107</v>
      </c>
      <c r="C80" s="59">
        <v>191133</v>
      </c>
      <c r="D80" s="60">
        <f t="shared" si="13"/>
        <v>0.0110904587866208</v>
      </c>
      <c r="E80" s="54">
        <v>2822</v>
      </c>
      <c r="F80" s="60">
        <f t="shared" si="14"/>
        <v>0.00607286578148873</v>
      </c>
      <c r="G80" s="73">
        <v>11</v>
      </c>
      <c r="H80" s="60">
        <f t="shared" si="15"/>
        <v>0.00745762711864407</v>
      </c>
      <c r="I80" s="55">
        <v>1.30692589728448</v>
      </c>
      <c r="J80" s="55">
        <f t="shared" si="16"/>
        <v>0.765154322886854</v>
      </c>
      <c r="K80" s="55">
        <f t="shared" si="17"/>
        <v>0.00558552762954123</v>
      </c>
      <c r="L80" s="55">
        <f t="shared" si="20"/>
        <v>0.00730801425390564</v>
      </c>
      <c r="M80" s="55">
        <f t="shared" si="18"/>
        <v>7.899963408472</v>
      </c>
      <c r="N80" s="84">
        <f t="shared" si="19"/>
        <v>8</v>
      </c>
      <c r="O80" s="84"/>
      <c r="P80" s="84">
        <f t="shared" si="21"/>
        <v>8</v>
      </c>
      <c r="Q80" s="107"/>
      <c r="R80" s="107"/>
    </row>
    <row r="81" s="38" customFormat="1" ht="20" customHeight="1" spans="1:18">
      <c r="A81" s="26"/>
      <c r="B81" s="23" t="s">
        <v>108</v>
      </c>
      <c r="C81" s="59">
        <v>246513</v>
      </c>
      <c r="D81" s="60">
        <f t="shared" si="13"/>
        <v>0.0143038735690135</v>
      </c>
      <c r="E81" s="54">
        <v>6872</v>
      </c>
      <c r="F81" s="60">
        <f t="shared" si="14"/>
        <v>0.0147883535260066</v>
      </c>
      <c r="G81" s="73">
        <v>7</v>
      </c>
      <c r="H81" s="60">
        <f t="shared" si="15"/>
        <v>0.00474576271186441</v>
      </c>
      <c r="I81" s="55">
        <v>1.04833956506561</v>
      </c>
      <c r="J81" s="55">
        <f t="shared" si="16"/>
        <v>0.95388940122413</v>
      </c>
      <c r="K81" s="55">
        <f t="shared" si="17"/>
        <v>0.00696326929966491</v>
      </c>
      <c r="L81" s="55">
        <f t="shared" si="20"/>
        <v>0.00714933419655364</v>
      </c>
      <c r="M81" s="55">
        <f t="shared" si="18"/>
        <v>7.72843026647448</v>
      </c>
      <c r="N81" s="84">
        <f t="shared" si="19"/>
        <v>8</v>
      </c>
      <c r="O81" s="84"/>
      <c r="P81" s="84">
        <f t="shared" si="21"/>
        <v>8</v>
      </c>
      <c r="Q81" s="107"/>
      <c r="R81" s="107"/>
    </row>
    <row r="82" s="38" customFormat="1" ht="20" customHeight="1" spans="1:18">
      <c r="A82" s="26"/>
      <c r="B82" s="23" t="s">
        <v>109</v>
      </c>
      <c r="C82" s="59">
        <v>166750</v>
      </c>
      <c r="D82" s="60">
        <f t="shared" si="13"/>
        <v>0.00967563949014051</v>
      </c>
      <c r="E82" s="54">
        <v>2960</v>
      </c>
      <c r="F82" s="60">
        <f t="shared" si="14"/>
        <v>0.00636983795648712</v>
      </c>
      <c r="G82" s="73">
        <v>1</v>
      </c>
      <c r="H82" s="60">
        <f t="shared" si="15"/>
        <v>0.000677966101694915</v>
      </c>
      <c r="I82" s="55">
        <v>0.967828974393696</v>
      </c>
      <c r="J82" s="55">
        <f t="shared" si="16"/>
        <v>1.03324040347775</v>
      </c>
      <c r="K82" s="55">
        <f t="shared" si="17"/>
        <v>0.00754252135674951</v>
      </c>
      <c r="L82" s="55">
        <f t="shared" si="20"/>
        <v>0.00351983167702961</v>
      </c>
      <c r="M82" s="55">
        <f t="shared" si="18"/>
        <v>3.80493804286901</v>
      </c>
      <c r="N82" s="84">
        <f t="shared" si="19"/>
        <v>4</v>
      </c>
      <c r="O82" s="84"/>
      <c r="P82" s="84">
        <f t="shared" si="21"/>
        <v>4</v>
      </c>
      <c r="Q82" s="107"/>
      <c r="R82" s="107"/>
    </row>
    <row r="83" s="38" customFormat="1" ht="20" customHeight="1" spans="1:18">
      <c r="A83" s="26"/>
      <c r="B83" s="23" t="s">
        <v>110</v>
      </c>
      <c r="C83" s="59">
        <v>88620</v>
      </c>
      <c r="D83" s="60">
        <f t="shared" si="13"/>
        <v>0.00514215994972265</v>
      </c>
      <c r="E83" s="54">
        <v>1941</v>
      </c>
      <c r="F83" s="60">
        <f t="shared" si="14"/>
        <v>0.00417697820052078</v>
      </c>
      <c r="G83" s="73">
        <v>1</v>
      </c>
      <c r="H83" s="60">
        <f t="shared" si="15"/>
        <v>0.000677966101694915</v>
      </c>
      <c r="I83" s="55">
        <v>1.18381927160641</v>
      </c>
      <c r="J83" s="55">
        <f t="shared" si="16"/>
        <v>0.84472353507392</v>
      </c>
      <c r="K83" s="55">
        <f t="shared" si="17"/>
        <v>0.00616637259092742</v>
      </c>
      <c r="L83" s="55">
        <f t="shared" si="20"/>
        <v>0.00257196799422678</v>
      </c>
      <c r="M83" s="55">
        <f t="shared" si="18"/>
        <v>2.78029740175914</v>
      </c>
      <c r="N83" s="84">
        <f t="shared" si="19"/>
        <v>3</v>
      </c>
      <c r="O83" s="84"/>
      <c r="P83" s="84">
        <f t="shared" si="21"/>
        <v>3</v>
      </c>
      <c r="Q83" s="107"/>
      <c r="R83" s="107"/>
    </row>
    <row r="84" s="38" customFormat="1" ht="20" customHeight="1" spans="1:18">
      <c r="A84" s="26"/>
      <c r="B84" s="23" t="s">
        <v>111</v>
      </c>
      <c r="C84" s="59">
        <v>110983</v>
      </c>
      <c r="D84" s="60">
        <f t="shared" si="13"/>
        <v>0.00643976910065526</v>
      </c>
      <c r="E84" s="54">
        <v>3302</v>
      </c>
      <c r="F84" s="60">
        <f t="shared" si="14"/>
        <v>0.00710581247713529</v>
      </c>
      <c r="G84" s="73">
        <v>5</v>
      </c>
      <c r="H84" s="60">
        <f t="shared" si="15"/>
        <v>0.00338983050847458</v>
      </c>
      <c r="I84" s="55">
        <v>0.81720242449839</v>
      </c>
      <c r="J84" s="55">
        <f t="shared" si="16"/>
        <v>1.22368702052471</v>
      </c>
      <c r="K84" s="55">
        <f t="shared" si="17"/>
        <v>0.00893275703816736</v>
      </c>
      <c r="L84" s="55">
        <f t="shared" si="20"/>
        <v>0.00517500787049727</v>
      </c>
      <c r="M84" s="55">
        <f t="shared" si="18"/>
        <v>5.59418350800755</v>
      </c>
      <c r="N84" s="84">
        <f t="shared" si="19"/>
        <v>6</v>
      </c>
      <c r="O84" s="84"/>
      <c r="P84" s="84">
        <f t="shared" si="21"/>
        <v>6</v>
      </c>
      <c r="Q84" s="107"/>
      <c r="R84" s="107"/>
    </row>
    <row r="85" s="37" customFormat="1" ht="20" customHeight="1" spans="1:18">
      <c r="A85" s="62" t="s">
        <v>112</v>
      </c>
      <c r="B85" s="24" t="s">
        <v>113</v>
      </c>
      <c r="C85" s="59">
        <v>99528</v>
      </c>
      <c r="D85" s="60">
        <f t="shared" si="13"/>
        <v>0.00577509473568039</v>
      </c>
      <c r="E85" s="54">
        <v>5178</v>
      </c>
      <c r="F85" s="60">
        <f t="shared" si="14"/>
        <v>0.0111429124792873</v>
      </c>
      <c r="G85" s="63">
        <v>0</v>
      </c>
      <c r="H85" s="60">
        <f t="shared" si="15"/>
        <v>0</v>
      </c>
      <c r="I85" s="55">
        <v>0.902365665971571</v>
      </c>
      <c r="J85" s="55">
        <f t="shared" si="16"/>
        <v>1.10819819249584</v>
      </c>
      <c r="K85" s="55">
        <f t="shared" si="17"/>
        <v>0.00808970352521747</v>
      </c>
      <c r="L85" s="55">
        <f t="shared" si="20"/>
        <v>0.00330974142654026</v>
      </c>
      <c r="M85" s="55">
        <f t="shared" si="18"/>
        <v>3.57783048209002</v>
      </c>
      <c r="N85" s="84">
        <f t="shared" si="19"/>
        <v>4</v>
      </c>
      <c r="O85" s="84"/>
      <c r="P85" s="84">
        <f t="shared" si="21"/>
        <v>4</v>
      </c>
      <c r="Q85" s="40"/>
      <c r="R85" s="40"/>
    </row>
    <row r="86" s="37" customFormat="1" ht="20" customHeight="1" spans="1:18">
      <c r="A86" s="62"/>
      <c r="B86" s="24" t="s">
        <v>114</v>
      </c>
      <c r="C86" s="59">
        <v>146158</v>
      </c>
      <c r="D86" s="60">
        <f t="shared" si="13"/>
        <v>0.00848079230344801</v>
      </c>
      <c r="E86" s="54">
        <v>3476</v>
      </c>
      <c r="F86" s="60">
        <f t="shared" si="14"/>
        <v>0.00748025565430717</v>
      </c>
      <c r="G86" s="63">
        <v>1</v>
      </c>
      <c r="H86" s="60">
        <f t="shared" si="15"/>
        <v>0.000677966101694915</v>
      </c>
      <c r="I86" s="55">
        <v>0.514605040085375</v>
      </c>
      <c r="J86" s="55">
        <f t="shared" si="16"/>
        <v>1.94323786613924</v>
      </c>
      <c r="K86" s="55">
        <f t="shared" si="17"/>
        <v>0.0141853851797377</v>
      </c>
      <c r="L86" s="55">
        <f t="shared" si="20"/>
        <v>0.00483996149274002</v>
      </c>
      <c r="M86" s="55">
        <f t="shared" si="18"/>
        <v>5.23199837365196</v>
      </c>
      <c r="N86" s="84">
        <f t="shared" si="19"/>
        <v>5</v>
      </c>
      <c r="O86" s="84"/>
      <c r="P86" s="84">
        <f t="shared" si="21"/>
        <v>5</v>
      </c>
      <c r="Q86" s="40"/>
      <c r="R86" s="40"/>
    </row>
    <row r="87" s="38" customFormat="1" ht="20" customHeight="1" spans="1:18">
      <c r="A87" s="62"/>
      <c r="B87" s="17" t="s">
        <v>115</v>
      </c>
      <c r="C87" s="59">
        <v>102247</v>
      </c>
      <c r="D87" s="60">
        <f t="shared" si="13"/>
        <v>0.00593286423357359</v>
      </c>
      <c r="E87" s="54">
        <v>5044</v>
      </c>
      <c r="F87" s="60">
        <f t="shared" si="14"/>
        <v>0.0108545481934193</v>
      </c>
      <c r="G87" s="61">
        <v>3</v>
      </c>
      <c r="H87" s="60">
        <f t="shared" si="15"/>
        <v>0.00203389830508475</v>
      </c>
      <c r="I87" s="55">
        <v>0.788844674630595</v>
      </c>
      <c r="J87" s="55">
        <f t="shared" si="16"/>
        <v>1.26767668231808</v>
      </c>
      <c r="K87" s="55">
        <f t="shared" si="17"/>
        <v>0.00925387588179366</v>
      </c>
      <c r="L87" s="55">
        <f t="shared" si="20"/>
        <v>0.00474985540210887</v>
      </c>
      <c r="M87" s="55">
        <f t="shared" si="18"/>
        <v>5.13459368967968</v>
      </c>
      <c r="N87" s="84">
        <f t="shared" si="19"/>
        <v>5</v>
      </c>
      <c r="O87" s="84"/>
      <c r="P87" s="84">
        <f t="shared" si="21"/>
        <v>5</v>
      </c>
      <c r="Q87" s="107"/>
      <c r="R87" s="107"/>
    </row>
    <row r="88" s="36" customFormat="1" ht="20" customHeight="1" spans="1:18">
      <c r="A88" s="64"/>
      <c r="B88" s="17" t="s">
        <v>116</v>
      </c>
      <c r="C88" s="59">
        <v>226202</v>
      </c>
      <c r="D88" s="60">
        <f t="shared" si="13"/>
        <v>0.0131253313580136</v>
      </c>
      <c r="E88" s="54">
        <v>10451</v>
      </c>
      <c r="F88" s="60">
        <f t="shared" si="14"/>
        <v>0.0224902623254212</v>
      </c>
      <c r="G88" s="61">
        <v>5</v>
      </c>
      <c r="H88" s="60">
        <f t="shared" si="15"/>
        <v>0.00338983050847458</v>
      </c>
      <c r="I88" s="55">
        <v>0.637848394003773</v>
      </c>
      <c r="J88" s="55">
        <f t="shared" si="16"/>
        <v>1.5677706636886</v>
      </c>
      <c r="K88" s="55">
        <f t="shared" si="17"/>
        <v>0.0114445231463611</v>
      </c>
      <c r="L88" s="55">
        <f t="shared" si="20"/>
        <v>0.00788436230270045</v>
      </c>
      <c r="M88" s="55">
        <f t="shared" si="18"/>
        <v>8.52299564921918</v>
      </c>
      <c r="N88" s="84">
        <f t="shared" si="19"/>
        <v>9</v>
      </c>
      <c r="O88" s="84"/>
      <c r="P88" s="84">
        <f t="shared" si="21"/>
        <v>9</v>
      </c>
      <c r="Q88" s="107"/>
      <c r="R88" s="107"/>
    </row>
    <row r="89" s="37" customFormat="1" ht="20" customHeight="1" spans="1:18">
      <c r="A89" s="62" t="s">
        <v>117</v>
      </c>
      <c r="B89" s="25" t="s">
        <v>118</v>
      </c>
      <c r="C89" s="59">
        <v>60617</v>
      </c>
      <c r="D89" s="60">
        <f t="shared" si="13"/>
        <v>0.00351729078844886</v>
      </c>
      <c r="E89" s="54">
        <v>426</v>
      </c>
      <c r="F89" s="60">
        <f t="shared" si="14"/>
        <v>0.000916740192386322</v>
      </c>
      <c r="G89" s="63">
        <v>1</v>
      </c>
      <c r="H89" s="60">
        <f t="shared" si="15"/>
        <v>0.000677966101694915</v>
      </c>
      <c r="I89" s="55">
        <v>0.642932949100148</v>
      </c>
      <c r="J89" s="55">
        <f t="shared" si="16"/>
        <v>1.55537214479302</v>
      </c>
      <c r="K89" s="55">
        <f t="shared" si="17"/>
        <v>0.0113540155614397</v>
      </c>
      <c r="L89" s="55">
        <f t="shared" si="20"/>
        <v>0.00312098587138842</v>
      </c>
      <c r="M89" s="55">
        <f t="shared" si="18"/>
        <v>3.37378572697088</v>
      </c>
      <c r="N89" s="84">
        <f t="shared" si="19"/>
        <v>3</v>
      </c>
      <c r="O89" s="84"/>
      <c r="P89" s="84">
        <f t="shared" si="21"/>
        <v>3</v>
      </c>
      <c r="Q89" s="40"/>
      <c r="R89" s="40"/>
    </row>
    <row r="90" s="37" customFormat="1" ht="20" customHeight="1" spans="1:18">
      <c r="A90" s="62"/>
      <c r="B90" s="25" t="s">
        <v>119</v>
      </c>
      <c r="C90" s="59">
        <v>91931</v>
      </c>
      <c r="D90" s="60">
        <f t="shared" si="13"/>
        <v>0.00533428014373677</v>
      </c>
      <c r="E90" s="54">
        <v>533</v>
      </c>
      <c r="F90" s="60">
        <f t="shared" si="14"/>
        <v>0.0011470012266242</v>
      </c>
      <c r="G90" s="63">
        <v>3</v>
      </c>
      <c r="H90" s="60">
        <f t="shared" si="15"/>
        <v>0.00203389830508475</v>
      </c>
      <c r="I90" s="55">
        <v>0.551196730863612</v>
      </c>
      <c r="J90" s="55">
        <f t="shared" si="16"/>
        <v>1.81423427245877</v>
      </c>
      <c r="K90" s="55">
        <f t="shared" si="17"/>
        <v>0.0132436756248681</v>
      </c>
      <c r="L90" s="55">
        <f t="shared" si="20"/>
        <v>0.00451720224506057</v>
      </c>
      <c r="M90" s="55">
        <f t="shared" si="18"/>
        <v>4.88309562691048</v>
      </c>
      <c r="N90" s="84">
        <f t="shared" si="19"/>
        <v>5</v>
      </c>
      <c r="O90" s="84"/>
      <c r="P90" s="84">
        <f t="shared" si="21"/>
        <v>5</v>
      </c>
      <c r="Q90" s="40"/>
      <c r="R90" s="40"/>
    </row>
    <row r="91" s="37" customFormat="1" ht="20" customHeight="1" spans="1:18">
      <c r="A91" s="62"/>
      <c r="B91" s="25" t="s">
        <v>120</v>
      </c>
      <c r="C91" s="59">
        <v>78999</v>
      </c>
      <c r="D91" s="60">
        <f t="shared" si="13"/>
        <v>0.00458390311293319</v>
      </c>
      <c r="E91" s="54">
        <v>2221</v>
      </c>
      <c r="F91" s="60">
        <f t="shared" si="14"/>
        <v>0.00477953043964794</v>
      </c>
      <c r="G91" s="63">
        <v>5</v>
      </c>
      <c r="H91" s="60">
        <f t="shared" si="15"/>
        <v>0.00338983050847458</v>
      </c>
      <c r="I91" s="55">
        <v>0.655639035370723</v>
      </c>
      <c r="J91" s="55">
        <f t="shared" si="16"/>
        <v>1.52522950289951</v>
      </c>
      <c r="K91" s="55">
        <f t="shared" si="17"/>
        <v>0.011133978172788</v>
      </c>
      <c r="L91" s="55">
        <f t="shared" si="20"/>
        <v>0.00519703729490046</v>
      </c>
      <c r="M91" s="55">
        <f t="shared" si="18"/>
        <v>5.6179973157874</v>
      </c>
      <c r="N91" s="84">
        <f t="shared" si="19"/>
        <v>6</v>
      </c>
      <c r="O91" s="84"/>
      <c r="P91" s="84">
        <f t="shared" si="21"/>
        <v>6</v>
      </c>
      <c r="Q91" s="40"/>
      <c r="R91" s="40"/>
    </row>
    <row r="92" s="37" customFormat="1" ht="20" customHeight="1" spans="1:18">
      <c r="A92" s="62"/>
      <c r="B92" s="25" t="s">
        <v>121</v>
      </c>
      <c r="C92" s="59">
        <v>107360</v>
      </c>
      <c r="D92" s="60">
        <f t="shared" si="13"/>
        <v>0.00622954516138822</v>
      </c>
      <c r="E92" s="54">
        <v>1739</v>
      </c>
      <c r="F92" s="60">
        <f t="shared" si="14"/>
        <v>0.00374227979943618</v>
      </c>
      <c r="G92" s="63">
        <v>1</v>
      </c>
      <c r="H92" s="60">
        <f t="shared" si="15"/>
        <v>0.000677966101694915</v>
      </c>
      <c r="I92" s="55">
        <v>0.549879081229959</v>
      </c>
      <c r="J92" s="55">
        <f t="shared" si="16"/>
        <v>1.81858163755424</v>
      </c>
      <c r="K92" s="55">
        <f t="shared" si="17"/>
        <v>0.0132754108279901</v>
      </c>
      <c r="L92" s="55">
        <f t="shared" si="20"/>
        <v>0.0040590443226974</v>
      </c>
      <c r="M92" s="55">
        <f t="shared" si="18"/>
        <v>4.38782691283589</v>
      </c>
      <c r="N92" s="84">
        <f t="shared" si="19"/>
        <v>4</v>
      </c>
      <c r="O92" s="84"/>
      <c r="P92" s="84">
        <f t="shared" si="21"/>
        <v>4</v>
      </c>
      <c r="Q92" s="40"/>
      <c r="R92" s="40"/>
    </row>
    <row r="93" s="38" customFormat="1" ht="20" customHeight="1" spans="1:18">
      <c r="A93" s="62"/>
      <c r="B93" s="34" t="s">
        <v>122</v>
      </c>
      <c r="C93" s="59">
        <v>196997</v>
      </c>
      <c r="D93" s="60">
        <f t="shared" si="13"/>
        <v>0.0114307163576564</v>
      </c>
      <c r="E93" s="54">
        <v>6742</v>
      </c>
      <c r="F93" s="60">
        <f t="shared" si="14"/>
        <v>0.014508597129269</v>
      </c>
      <c r="G93" s="61">
        <v>0</v>
      </c>
      <c r="H93" s="60">
        <f t="shared" si="15"/>
        <v>0</v>
      </c>
      <c r="I93" s="55">
        <v>0.618353464447203</v>
      </c>
      <c r="J93" s="55">
        <f t="shared" si="16"/>
        <v>1.61719802264548</v>
      </c>
      <c r="K93" s="55">
        <f t="shared" si="17"/>
        <v>0.0118053364762359</v>
      </c>
      <c r="L93" s="55">
        <f t="shared" si="20"/>
        <v>0.00495499864393973</v>
      </c>
      <c r="M93" s="55">
        <f t="shared" si="18"/>
        <v>5.35635353409885</v>
      </c>
      <c r="N93" s="84">
        <f t="shared" si="19"/>
        <v>5</v>
      </c>
      <c r="O93" s="84"/>
      <c r="P93" s="84">
        <f t="shared" si="21"/>
        <v>5</v>
      </c>
      <c r="Q93" s="107"/>
      <c r="R93" s="107"/>
    </row>
    <row r="94" s="38" customFormat="1" ht="20" customHeight="1" spans="1:18">
      <c r="A94" s="62"/>
      <c r="B94" s="34" t="s">
        <v>123</v>
      </c>
      <c r="C94" s="59">
        <v>207093</v>
      </c>
      <c r="D94" s="60">
        <f t="shared" si="13"/>
        <v>0.012016534986097</v>
      </c>
      <c r="E94" s="54">
        <v>5913</v>
      </c>
      <c r="F94" s="60">
        <f t="shared" si="14"/>
        <v>0.0127246121069961</v>
      </c>
      <c r="G94" s="61">
        <v>12</v>
      </c>
      <c r="H94" s="60">
        <f t="shared" si="15"/>
        <v>0.00813559322033898</v>
      </c>
      <c r="I94" s="55">
        <v>0.536928177576642</v>
      </c>
      <c r="J94" s="55">
        <f t="shared" si="16"/>
        <v>1.86244649054064</v>
      </c>
      <c r="K94" s="55">
        <f t="shared" si="17"/>
        <v>0.0135956185834621</v>
      </c>
      <c r="L94" s="55">
        <f t="shared" si="20"/>
        <v>0.0100745943582051</v>
      </c>
      <c r="M94" s="55">
        <f t="shared" si="18"/>
        <v>10.8906365012197</v>
      </c>
      <c r="N94" s="84">
        <f t="shared" si="19"/>
        <v>11</v>
      </c>
      <c r="O94" s="84"/>
      <c r="P94" s="84">
        <f t="shared" si="21"/>
        <v>11</v>
      </c>
      <c r="Q94" s="107"/>
      <c r="R94" s="107"/>
    </row>
    <row r="95" s="36" customFormat="1" ht="20" customHeight="1" spans="1:18">
      <c r="A95" s="62"/>
      <c r="B95" s="17" t="s">
        <v>124</v>
      </c>
      <c r="C95" s="59">
        <v>142085</v>
      </c>
      <c r="D95" s="60">
        <f t="shared" si="13"/>
        <v>0.00824445719314311</v>
      </c>
      <c r="E95" s="54">
        <v>8728</v>
      </c>
      <c r="F95" s="60">
        <f t="shared" si="14"/>
        <v>0.0187824140825066</v>
      </c>
      <c r="G95" s="61">
        <v>1</v>
      </c>
      <c r="H95" s="60">
        <f t="shared" si="15"/>
        <v>0.000677966101694915</v>
      </c>
      <c r="I95" s="55">
        <v>0.713979521723839</v>
      </c>
      <c r="J95" s="55">
        <f t="shared" si="16"/>
        <v>1.40060039479226</v>
      </c>
      <c r="K95" s="55">
        <f t="shared" si="17"/>
        <v>0.0102242017970215</v>
      </c>
      <c r="L95" s="55">
        <f t="shared" si="20"/>
        <v>0.00515430714798622</v>
      </c>
      <c r="M95" s="55">
        <f t="shared" si="18"/>
        <v>5.57180602697311</v>
      </c>
      <c r="N95" s="84">
        <f t="shared" si="19"/>
        <v>6</v>
      </c>
      <c r="O95" s="84"/>
      <c r="P95" s="84">
        <f t="shared" si="21"/>
        <v>6</v>
      </c>
      <c r="Q95" s="107"/>
      <c r="R95" s="107"/>
    </row>
    <row r="96" s="36" customFormat="1" ht="20" customHeight="1" spans="1:18">
      <c r="A96" s="62"/>
      <c r="B96" s="17" t="s">
        <v>125</v>
      </c>
      <c r="C96" s="59">
        <v>323473</v>
      </c>
      <c r="D96" s="60">
        <f t="shared" si="13"/>
        <v>0.018769464064733</v>
      </c>
      <c r="E96" s="54">
        <v>16078</v>
      </c>
      <c r="F96" s="60">
        <f t="shared" si="14"/>
        <v>0.0345994103595946</v>
      </c>
      <c r="G96" s="61">
        <v>8</v>
      </c>
      <c r="H96" s="60">
        <f t="shared" si="15"/>
        <v>0.00542372881355932</v>
      </c>
      <c r="I96" s="55">
        <v>0.757089506540831</v>
      </c>
      <c r="J96" s="55">
        <f t="shared" si="16"/>
        <v>1.32084778795711</v>
      </c>
      <c r="K96" s="55">
        <f t="shared" si="17"/>
        <v>0.00964201807841559</v>
      </c>
      <c r="L96" s="55">
        <f t="shared" si="20"/>
        <v>0.0105195283462515</v>
      </c>
      <c r="M96" s="55">
        <f t="shared" si="18"/>
        <v>11.3716101422978</v>
      </c>
      <c r="N96" s="84">
        <f t="shared" si="19"/>
        <v>11</v>
      </c>
      <c r="O96" s="84"/>
      <c r="P96" s="84">
        <f t="shared" si="21"/>
        <v>11</v>
      </c>
      <c r="Q96" s="107"/>
      <c r="R96" s="107"/>
    </row>
    <row r="97" s="36" customFormat="1" ht="20" customHeight="1" spans="1:18">
      <c r="A97" s="64"/>
      <c r="B97" s="17" t="s">
        <v>126</v>
      </c>
      <c r="C97" s="59">
        <v>303904</v>
      </c>
      <c r="D97" s="60">
        <f t="shared" si="13"/>
        <v>0.0176339762735332</v>
      </c>
      <c r="E97" s="54">
        <v>12002</v>
      </c>
      <c r="F97" s="60">
        <f t="shared" si="14"/>
        <v>0.0258279713357292</v>
      </c>
      <c r="G97" s="61">
        <v>21</v>
      </c>
      <c r="H97" s="60">
        <f t="shared" si="15"/>
        <v>0.0142372881355932</v>
      </c>
      <c r="I97" s="55">
        <v>0.62004580996556</v>
      </c>
      <c r="J97" s="55">
        <f t="shared" si="16"/>
        <v>1.61278406196398</v>
      </c>
      <c r="K97" s="55">
        <f t="shared" si="17"/>
        <v>0.0117731151339461</v>
      </c>
      <c r="L97" s="55">
        <f t="shared" si="20"/>
        <v>0.0152431906690714</v>
      </c>
      <c r="M97" s="55">
        <f t="shared" si="18"/>
        <v>16.4778891132662</v>
      </c>
      <c r="N97" s="84">
        <f t="shared" si="19"/>
        <v>16</v>
      </c>
      <c r="O97" s="84"/>
      <c r="P97" s="84">
        <f t="shared" si="21"/>
        <v>16</v>
      </c>
      <c r="Q97" s="107"/>
      <c r="R97" s="107"/>
    </row>
    <row r="98" s="37" customFormat="1" ht="20" customHeight="1" spans="1:18">
      <c r="A98" s="62" t="s">
        <v>127</v>
      </c>
      <c r="B98" s="25" t="s">
        <v>128</v>
      </c>
      <c r="C98" s="59">
        <v>177932</v>
      </c>
      <c r="D98" s="60">
        <f t="shared" si="13"/>
        <v>0.0103244730780191</v>
      </c>
      <c r="E98" s="54">
        <v>4159</v>
      </c>
      <c r="F98" s="60">
        <f t="shared" si="14"/>
        <v>0.00895005272332092</v>
      </c>
      <c r="G98" s="63">
        <v>9</v>
      </c>
      <c r="H98" s="60">
        <f t="shared" si="15"/>
        <v>0.00610169491525424</v>
      </c>
      <c r="I98" s="55">
        <v>0.734304436375732</v>
      </c>
      <c r="J98" s="55">
        <f t="shared" si="16"/>
        <v>1.36183298161134</v>
      </c>
      <c r="K98" s="55">
        <f t="shared" si="17"/>
        <v>0.00994120469307664</v>
      </c>
      <c r="L98" s="55">
        <f t="shared" si="20"/>
        <v>0.00757671046790187</v>
      </c>
      <c r="M98" s="55">
        <f t="shared" si="18"/>
        <v>8.19042401580192</v>
      </c>
      <c r="N98" s="84">
        <f t="shared" si="19"/>
        <v>8</v>
      </c>
      <c r="O98" s="84"/>
      <c r="P98" s="84">
        <f t="shared" si="21"/>
        <v>8</v>
      </c>
      <c r="Q98" s="40"/>
      <c r="R98" s="40"/>
    </row>
    <row r="99" s="37" customFormat="1" ht="20" customHeight="1" spans="1:18">
      <c r="A99" s="62"/>
      <c r="B99" s="25" t="s">
        <v>129</v>
      </c>
      <c r="C99" s="59">
        <v>318763</v>
      </c>
      <c r="D99" s="60">
        <f t="shared" si="13"/>
        <v>0.0184961671412034</v>
      </c>
      <c r="E99" s="54">
        <v>7234</v>
      </c>
      <c r="F99" s="60">
        <f t="shared" si="14"/>
        <v>0.0155673674923067</v>
      </c>
      <c r="G99" s="63">
        <v>6</v>
      </c>
      <c r="H99" s="60">
        <f t="shared" si="15"/>
        <v>0.00406779661016949</v>
      </c>
      <c r="I99" s="55">
        <v>0.781277761503906</v>
      </c>
      <c r="J99" s="55">
        <f t="shared" si="16"/>
        <v>1.27995451716822</v>
      </c>
      <c r="K99" s="55">
        <f t="shared" si="17"/>
        <v>0.00934350248878667</v>
      </c>
      <c r="L99" s="55">
        <f t="shared" si="20"/>
        <v>0.00771573192721003</v>
      </c>
      <c r="M99" s="55">
        <f t="shared" si="18"/>
        <v>8.34070621331405</v>
      </c>
      <c r="N99" s="84">
        <f t="shared" si="19"/>
        <v>8</v>
      </c>
      <c r="O99" s="84"/>
      <c r="P99" s="84">
        <f t="shared" si="21"/>
        <v>8</v>
      </c>
      <c r="Q99" s="40"/>
      <c r="R99" s="40"/>
    </row>
    <row r="100" s="38" customFormat="1" ht="20" customHeight="1" spans="1:18">
      <c r="A100" s="62"/>
      <c r="B100" s="34" t="s">
        <v>130</v>
      </c>
      <c r="C100" s="59">
        <v>258009</v>
      </c>
      <c r="D100" s="60">
        <f t="shared" si="13"/>
        <v>0.0149709269517941</v>
      </c>
      <c r="E100" s="54">
        <v>9548</v>
      </c>
      <c r="F100" s="60">
        <f t="shared" si="14"/>
        <v>0.0205470313542362</v>
      </c>
      <c r="G100" s="61">
        <v>6</v>
      </c>
      <c r="H100" s="60">
        <f t="shared" si="15"/>
        <v>0.00406779661016949</v>
      </c>
      <c r="I100" s="55">
        <v>0.773254427690957</v>
      </c>
      <c r="J100" s="55">
        <f t="shared" si="16"/>
        <v>1.2932354011682</v>
      </c>
      <c r="K100" s="55">
        <f t="shared" si="17"/>
        <v>0.00944045122488834</v>
      </c>
      <c r="L100" s="55">
        <f t="shared" si="20"/>
        <v>0.00788056404168239</v>
      </c>
      <c r="M100" s="55">
        <f t="shared" si="18"/>
        <v>8.51888972905866</v>
      </c>
      <c r="N100" s="84">
        <f t="shared" si="19"/>
        <v>9</v>
      </c>
      <c r="O100" s="84"/>
      <c r="P100" s="84">
        <f t="shared" si="21"/>
        <v>9</v>
      </c>
      <c r="Q100" s="107"/>
      <c r="R100" s="107"/>
    </row>
    <row r="101" s="36" customFormat="1" ht="20" customHeight="1" spans="1:18">
      <c r="A101" s="62"/>
      <c r="B101" s="17" t="s">
        <v>131</v>
      </c>
      <c r="C101" s="59">
        <v>333195</v>
      </c>
      <c r="D101" s="60">
        <f t="shared" si="13"/>
        <v>0.0193335814087998</v>
      </c>
      <c r="E101" s="54">
        <v>11544</v>
      </c>
      <c r="F101" s="60">
        <f t="shared" si="14"/>
        <v>0.0248423680302998</v>
      </c>
      <c r="G101" s="61">
        <v>2</v>
      </c>
      <c r="H101" s="60">
        <f t="shared" si="15"/>
        <v>0.00135593220338983</v>
      </c>
      <c r="I101" s="55">
        <v>0.842650387536163</v>
      </c>
      <c r="J101" s="55">
        <f t="shared" si="16"/>
        <v>1.18673178674244</v>
      </c>
      <c r="K101" s="55">
        <f t="shared" si="17"/>
        <v>0.00866298860953428</v>
      </c>
      <c r="L101" s="55">
        <f t="shared" si="20"/>
        <v>0.00696375198785071</v>
      </c>
      <c r="M101" s="55">
        <f t="shared" si="18"/>
        <v>7.52781589886662</v>
      </c>
      <c r="N101" s="84">
        <f t="shared" si="19"/>
        <v>8</v>
      </c>
      <c r="O101" s="84"/>
      <c r="P101" s="84">
        <f t="shared" si="21"/>
        <v>8</v>
      </c>
      <c r="Q101" s="107"/>
      <c r="R101" s="107"/>
    </row>
    <row r="102" s="36" customFormat="1" ht="20" customHeight="1" spans="1:18">
      <c r="A102" s="64"/>
      <c r="B102" s="17" t="s">
        <v>132</v>
      </c>
      <c r="C102" s="59">
        <v>287827</v>
      </c>
      <c r="D102" s="60">
        <f t="shared" si="13"/>
        <v>0.0167011111695872</v>
      </c>
      <c r="E102" s="54">
        <v>8058</v>
      </c>
      <c r="F102" s="60">
        <f t="shared" si="14"/>
        <v>0.0173405926531666</v>
      </c>
      <c r="G102" s="61">
        <v>7</v>
      </c>
      <c r="H102" s="60">
        <f t="shared" si="15"/>
        <v>0.00474576271186441</v>
      </c>
      <c r="I102" s="55">
        <v>0.758930857895809</v>
      </c>
      <c r="J102" s="55">
        <f t="shared" si="16"/>
        <v>1.31764308908531</v>
      </c>
      <c r="K102" s="55">
        <f t="shared" si="17"/>
        <v>0.00961862419099001</v>
      </c>
      <c r="L102" s="55">
        <f t="shared" si="20"/>
        <v>0.00817535284759203</v>
      </c>
      <c r="M102" s="55">
        <f t="shared" si="18"/>
        <v>8.83755642824699</v>
      </c>
      <c r="N102" s="84">
        <f t="shared" si="19"/>
        <v>9</v>
      </c>
      <c r="O102" s="84"/>
      <c r="P102" s="84">
        <f t="shared" si="21"/>
        <v>9</v>
      </c>
      <c r="Q102" s="107"/>
      <c r="R102" s="107"/>
    </row>
    <row r="103" s="37" customFormat="1" ht="20" customHeight="1" spans="1:18">
      <c r="A103" s="62" t="s">
        <v>133</v>
      </c>
      <c r="B103" s="16" t="s">
        <v>134</v>
      </c>
      <c r="C103" s="59">
        <v>94917</v>
      </c>
      <c r="D103" s="60">
        <f t="shared" si="13"/>
        <v>0.00550754226977911</v>
      </c>
      <c r="E103" s="54">
        <v>318</v>
      </c>
      <c r="F103" s="60">
        <f t="shared" si="14"/>
        <v>0.000684327185865846</v>
      </c>
      <c r="G103" s="63">
        <v>6</v>
      </c>
      <c r="H103" s="60">
        <f t="shared" si="15"/>
        <v>0.00406779661016949</v>
      </c>
      <c r="I103" s="55">
        <v>0.710293002826945</v>
      </c>
      <c r="J103" s="55">
        <f t="shared" si="16"/>
        <v>1.40786970450227</v>
      </c>
      <c r="K103" s="55">
        <f t="shared" si="17"/>
        <v>0.0102772668180486</v>
      </c>
      <c r="L103" s="55">
        <f t="shared" si="20"/>
        <v>0.0051153182752759</v>
      </c>
      <c r="M103" s="55">
        <f t="shared" si="18"/>
        <v>5.52965905557325</v>
      </c>
      <c r="N103" s="84">
        <f t="shared" si="19"/>
        <v>6</v>
      </c>
      <c r="O103" s="84"/>
      <c r="P103" s="84">
        <f t="shared" si="21"/>
        <v>6</v>
      </c>
      <c r="Q103" s="40"/>
      <c r="R103" s="40"/>
    </row>
    <row r="104" s="37" customFormat="1" ht="20" customHeight="1" spans="1:18">
      <c r="A104" s="62"/>
      <c r="B104" s="16" t="s">
        <v>135</v>
      </c>
      <c r="C104" s="59">
        <v>36432</v>
      </c>
      <c r="D104" s="60">
        <f t="shared" si="13"/>
        <v>0.00211396040722518</v>
      </c>
      <c r="E104" s="54">
        <v>442</v>
      </c>
      <c r="F104" s="60">
        <f t="shared" si="14"/>
        <v>0.000951171748907874</v>
      </c>
      <c r="G104" s="63">
        <v>7</v>
      </c>
      <c r="H104" s="60">
        <f t="shared" si="15"/>
        <v>0.00474576271186441</v>
      </c>
      <c r="I104" s="55">
        <v>0.933680971073373</v>
      </c>
      <c r="J104" s="55">
        <f t="shared" si="16"/>
        <v>1.07102964607963</v>
      </c>
      <c r="K104" s="55">
        <f t="shared" si="17"/>
        <v>0.00781837794193598</v>
      </c>
      <c r="L104" s="55">
        <f t="shared" ref="L104:L131" si="22">D104*0.1+F104*0.1+H104*0.6+K104*0.2</f>
        <v>0.00471764643111915</v>
      </c>
      <c r="M104" s="55">
        <f t="shared" si="18"/>
        <v>5.0997757920398</v>
      </c>
      <c r="N104" s="84">
        <f t="shared" si="19"/>
        <v>5</v>
      </c>
      <c r="O104" s="84"/>
      <c r="P104" s="84">
        <f t="shared" si="21"/>
        <v>5</v>
      </c>
      <c r="Q104" s="40"/>
      <c r="R104" s="40"/>
    </row>
    <row r="105" s="37" customFormat="1" ht="20" customHeight="1" spans="1:18">
      <c r="A105" s="62"/>
      <c r="B105" s="16" t="s">
        <v>136</v>
      </c>
      <c r="C105" s="59">
        <v>164946</v>
      </c>
      <c r="D105" s="60">
        <f t="shared" si="13"/>
        <v>0.00957096270669095</v>
      </c>
      <c r="E105" s="54">
        <v>3347</v>
      </c>
      <c r="F105" s="60">
        <f t="shared" si="14"/>
        <v>0.00720265122985216</v>
      </c>
      <c r="G105" s="63">
        <v>21</v>
      </c>
      <c r="H105" s="60">
        <f t="shared" si="15"/>
        <v>0.0142372881355932</v>
      </c>
      <c r="I105" s="55">
        <v>0.839466632001135</v>
      </c>
      <c r="J105" s="55">
        <f t="shared" si="16"/>
        <v>1.19123257778118</v>
      </c>
      <c r="K105" s="55">
        <f t="shared" si="17"/>
        <v>0.00869584380220554</v>
      </c>
      <c r="L105" s="55">
        <f t="shared" si="22"/>
        <v>0.0119589030354514</v>
      </c>
      <c r="M105" s="55">
        <f t="shared" si="18"/>
        <v>12.9275741813229</v>
      </c>
      <c r="N105" s="84">
        <f t="shared" si="19"/>
        <v>13</v>
      </c>
      <c r="O105" s="84"/>
      <c r="P105" s="84">
        <f t="shared" si="21"/>
        <v>13</v>
      </c>
      <c r="Q105" s="40"/>
      <c r="R105" s="40"/>
    </row>
    <row r="106" s="38" customFormat="1" ht="20" customHeight="1" spans="1:18">
      <c r="A106" s="62"/>
      <c r="B106" s="33" t="s">
        <v>137</v>
      </c>
      <c r="C106" s="59">
        <v>99005</v>
      </c>
      <c r="D106" s="60">
        <f t="shared" si="13"/>
        <v>0.00574474775245194</v>
      </c>
      <c r="E106" s="54">
        <v>3470</v>
      </c>
      <c r="F106" s="60">
        <f t="shared" si="14"/>
        <v>0.00746734382061159</v>
      </c>
      <c r="G106" s="61">
        <v>13</v>
      </c>
      <c r="H106" s="60">
        <f t="shared" si="15"/>
        <v>0.0088135593220339</v>
      </c>
      <c r="I106" s="55">
        <v>1.15905072966897</v>
      </c>
      <c r="J106" s="55">
        <f t="shared" si="16"/>
        <v>0.862775005789095</v>
      </c>
      <c r="K106" s="55">
        <f t="shared" si="17"/>
        <v>0.00629814599325631</v>
      </c>
      <c r="L106" s="55">
        <f t="shared" si="22"/>
        <v>0.00786897394917795</v>
      </c>
      <c r="M106" s="55">
        <f t="shared" si="18"/>
        <v>8.50636083906137</v>
      </c>
      <c r="N106" s="84">
        <f t="shared" si="19"/>
        <v>9</v>
      </c>
      <c r="O106" s="84"/>
      <c r="P106" s="84">
        <f t="shared" si="21"/>
        <v>9</v>
      </c>
      <c r="Q106" s="107"/>
      <c r="R106" s="107"/>
    </row>
    <row r="107" s="36" customFormat="1" ht="20" customHeight="1" spans="1:18">
      <c r="A107" s="62"/>
      <c r="B107" s="17" t="s">
        <v>138</v>
      </c>
      <c r="C107" s="59">
        <v>91604</v>
      </c>
      <c r="D107" s="60">
        <f t="shared" si="13"/>
        <v>0.00531530602611593</v>
      </c>
      <c r="E107" s="54">
        <v>4456</v>
      </c>
      <c r="F107" s="60">
        <f t="shared" si="14"/>
        <v>0.00958918849125223</v>
      </c>
      <c r="G107" s="61">
        <v>18</v>
      </c>
      <c r="H107" s="60">
        <f t="shared" si="15"/>
        <v>0.0122033898305085</v>
      </c>
      <c r="I107" s="55">
        <v>0.711756664443785</v>
      </c>
      <c r="J107" s="55">
        <f t="shared" si="16"/>
        <v>1.40497455093233</v>
      </c>
      <c r="K107" s="55">
        <f t="shared" si="17"/>
        <v>0.0102561325713052</v>
      </c>
      <c r="L107" s="55">
        <f t="shared" si="22"/>
        <v>0.0108637098643029</v>
      </c>
      <c r="M107" s="55">
        <f t="shared" si="18"/>
        <v>11.7436703633115</v>
      </c>
      <c r="N107" s="84">
        <f t="shared" si="19"/>
        <v>12</v>
      </c>
      <c r="O107" s="84"/>
      <c r="P107" s="84">
        <f t="shared" si="21"/>
        <v>12</v>
      </c>
      <c r="Q107" s="107"/>
      <c r="R107" s="107"/>
    </row>
    <row r="108" s="36" customFormat="1" ht="20" customHeight="1" spans="1:18">
      <c r="A108" s="62"/>
      <c r="B108" s="17" t="s">
        <v>139</v>
      </c>
      <c r="C108" s="59">
        <v>148710</v>
      </c>
      <c r="D108" s="60">
        <f t="shared" si="13"/>
        <v>0.00862887165564495</v>
      </c>
      <c r="E108" s="54">
        <v>6320</v>
      </c>
      <c r="F108" s="60">
        <f t="shared" si="14"/>
        <v>0.013600464826013</v>
      </c>
      <c r="G108" s="61">
        <v>20</v>
      </c>
      <c r="H108" s="60">
        <f t="shared" si="15"/>
        <v>0.0135593220338983</v>
      </c>
      <c r="I108" s="55">
        <v>0.591554164719924</v>
      </c>
      <c r="J108" s="55">
        <f t="shared" si="16"/>
        <v>1.69046227655832</v>
      </c>
      <c r="K108" s="55">
        <f t="shared" si="17"/>
        <v>0.0123401560573944</v>
      </c>
      <c r="L108" s="55">
        <f t="shared" si="22"/>
        <v>0.0128265580799837</v>
      </c>
      <c r="M108" s="55">
        <f t="shared" si="18"/>
        <v>13.8655092844623</v>
      </c>
      <c r="N108" s="84">
        <f t="shared" si="19"/>
        <v>14</v>
      </c>
      <c r="O108" s="84"/>
      <c r="P108" s="84">
        <f t="shared" si="21"/>
        <v>14</v>
      </c>
      <c r="Q108" s="107"/>
      <c r="R108" s="107"/>
    </row>
    <row r="109" s="36" customFormat="1" ht="20" customHeight="1" spans="1:18">
      <c r="A109" s="62"/>
      <c r="B109" s="17" t="s">
        <v>140</v>
      </c>
      <c r="C109" s="59">
        <v>80216</v>
      </c>
      <c r="D109" s="60">
        <f t="shared" si="13"/>
        <v>0.00465451932438447</v>
      </c>
      <c r="E109" s="54">
        <v>4388</v>
      </c>
      <c r="F109" s="60">
        <f t="shared" si="14"/>
        <v>0.00944285437603564</v>
      </c>
      <c r="G109" s="61">
        <v>14</v>
      </c>
      <c r="H109" s="60">
        <f t="shared" si="15"/>
        <v>0.00949152542372881</v>
      </c>
      <c r="I109" s="55">
        <v>0.781252643297278</v>
      </c>
      <c r="J109" s="55">
        <f t="shared" si="16"/>
        <v>1.27999566923639</v>
      </c>
      <c r="K109" s="55">
        <f t="shared" si="17"/>
        <v>0.00934380289356374</v>
      </c>
      <c r="L109" s="55">
        <f t="shared" si="22"/>
        <v>0.00897341320299205</v>
      </c>
      <c r="M109" s="55">
        <f t="shared" si="18"/>
        <v>9.7002596724344</v>
      </c>
      <c r="N109" s="84">
        <f t="shared" si="19"/>
        <v>10</v>
      </c>
      <c r="O109" s="84"/>
      <c r="P109" s="84">
        <f t="shared" si="21"/>
        <v>10</v>
      </c>
      <c r="Q109" s="107"/>
      <c r="R109" s="107"/>
    </row>
    <row r="110" s="36" customFormat="1" ht="20" customHeight="1" spans="1:18">
      <c r="A110" s="64"/>
      <c r="B110" s="17" t="s">
        <v>141</v>
      </c>
      <c r="C110" s="59">
        <v>116580</v>
      </c>
      <c r="D110" s="60">
        <f t="shared" si="13"/>
        <v>0.00676453404354171</v>
      </c>
      <c r="E110" s="54">
        <v>4699</v>
      </c>
      <c r="F110" s="60">
        <f t="shared" si="14"/>
        <v>0.0101121177559233</v>
      </c>
      <c r="G110" s="61">
        <v>16</v>
      </c>
      <c r="H110" s="60">
        <f t="shared" si="15"/>
        <v>0.0108474576271186</v>
      </c>
      <c r="I110" s="55">
        <v>0.647176805719035</v>
      </c>
      <c r="J110" s="55">
        <f t="shared" si="16"/>
        <v>1.54517280465416</v>
      </c>
      <c r="K110" s="55">
        <f t="shared" si="17"/>
        <v>0.0112795616971085</v>
      </c>
      <c r="L110" s="55">
        <f t="shared" si="22"/>
        <v>0.0104520520956394</v>
      </c>
      <c r="M110" s="55">
        <f t="shared" si="18"/>
        <v>11.2986683153862</v>
      </c>
      <c r="N110" s="84">
        <f t="shared" si="19"/>
        <v>11</v>
      </c>
      <c r="O110" s="84"/>
      <c r="P110" s="84">
        <f t="shared" si="21"/>
        <v>11</v>
      </c>
      <c r="Q110" s="107"/>
      <c r="R110" s="107"/>
    </row>
    <row r="111" s="37" customFormat="1" ht="20" customHeight="1" spans="1:18">
      <c r="A111" s="90" t="s">
        <v>142</v>
      </c>
      <c r="B111" s="27" t="s">
        <v>143</v>
      </c>
      <c r="C111" s="59">
        <v>148678</v>
      </c>
      <c r="D111" s="60">
        <f t="shared" si="13"/>
        <v>0.00862701486126003</v>
      </c>
      <c r="E111" s="54">
        <v>3182</v>
      </c>
      <c r="F111" s="60">
        <f t="shared" si="14"/>
        <v>0.00684757580322365</v>
      </c>
      <c r="G111" s="63">
        <v>5</v>
      </c>
      <c r="H111" s="60">
        <f t="shared" si="15"/>
        <v>0.00338983050847458</v>
      </c>
      <c r="I111" s="55">
        <v>0.758962993674311</v>
      </c>
      <c r="J111" s="55">
        <f t="shared" si="16"/>
        <v>1.31758729784541</v>
      </c>
      <c r="K111" s="55">
        <f t="shared" si="17"/>
        <v>0.00961821692215204</v>
      </c>
      <c r="L111" s="55">
        <f t="shared" si="22"/>
        <v>0.00550500075596352</v>
      </c>
      <c r="M111" s="55">
        <f t="shared" si="18"/>
        <v>5.95090581719657</v>
      </c>
      <c r="N111" s="84">
        <f t="shared" si="19"/>
        <v>6</v>
      </c>
      <c r="O111" s="84"/>
      <c r="P111" s="84">
        <f t="shared" si="21"/>
        <v>6</v>
      </c>
      <c r="Q111" s="40"/>
      <c r="R111" s="40"/>
    </row>
    <row r="112" s="37" customFormat="1" ht="20" customHeight="1" spans="1:18">
      <c r="A112" s="90"/>
      <c r="B112" s="27" t="s">
        <v>144</v>
      </c>
      <c r="C112" s="59">
        <v>133563</v>
      </c>
      <c r="D112" s="60">
        <f t="shared" si="13"/>
        <v>0.00774996963851057</v>
      </c>
      <c r="E112" s="54">
        <v>6780</v>
      </c>
      <c r="F112" s="60">
        <f t="shared" si="14"/>
        <v>0.0145903720760077</v>
      </c>
      <c r="G112" s="63">
        <v>9</v>
      </c>
      <c r="H112" s="60">
        <f t="shared" si="15"/>
        <v>0.00610169491525424</v>
      </c>
      <c r="I112" s="55">
        <v>0.765320441672277</v>
      </c>
      <c r="J112" s="55">
        <f t="shared" si="16"/>
        <v>1.30664221880044</v>
      </c>
      <c r="K112" s="55">
        <f t="shared" si="17"/>
        <v>0.00953831926022349</v>
      </c>
      <c r="L112" s="55">
        <f t="shared" si="22"/>
        <v>0.00780271497264906</v>
      </c>
      <c r="M112" s="55">
        <f t="shared" si="18"/>
        <v>8.43473488543364</v>
      </c>
      <c r="N112" s="84">
        <f t="shared" si="19"/>
        <v>8</v>
      </c>
      <c r="O112" s="84"/>
      <c r="P112" s="84">
        <f t="shared" si="21"/>
        <v>8</v>
      </c>
      <c r="Q112" s="40"/>
      <c r="R112" s="40"/>
    </row>
    <row r="113" s="38" customFormat="1" ht="20" customHeight="1" spans="1:18">
      <c r="A113" s="90"/>
      <c r="B113" s="35" t="s">
        <v>145</v>
      </c>
      <c r="C113" s="59">
        <v>65843</v>
      </c>
      <c r="D113" s="60">
        <f t="shared" si="13"/>
        <v>0.00382052852143521</v>
      </c>
      <c r="E113" s="54">
        <v>3445</v>
      </c>
      <c r="F113" s="60">
        <f t="shared" si="14"/>
        <v>0.00741354451354667</v>
      </c>
      <c r="G113" s="61">
        <v>0</v>
      </c>
      <c r="H113" s="60">
        <f t="shared" si="15"/>
        <v>0</v>
      </c>
      <c r="I113" s="55">
        <v>0.84385536945943</v>
      </c>
      <c r="J113" s="55">
        <f t="shared" si="16"/>
        <v>1.18503719498828</v>
      </c>
      <c r="K113" s="55">
        <f t="shared" si="17"/>
        <v>0.00865061830882428</v>
      </c>
      <c r="L113" s="55">
        <f t="shared" si="22"/>
        <v>0.00285353096526304</v>
      </c>
      <c r="M113" s="55">
        <f t="shared" si="18"/>
        <v>3.08466697344935</v>
      </c>
      <c r="N113" s="84">
        <f t="shared" si="19"/>
        <v>3</v>
      </c>
      <c r="O113" s="84"/>
      <c r="P113" s="84">
        <f t="shared" si="21"/>
        <v>3</v>
      </c>
      <c r="Q113" s="107"/>
      <c r="R113" s="107"/>
    </row>
    <row r="114" s="38" customFormat="1" ht="20" customHeight="1" spans="1:18">
      <c r="A114" s="90"/>
      <c r="B114" s="35" t="s">
        <v>146</v>
      </c>
      <c r="C114" s="59">
        <v>112044</v>
      </c>
      <c r="D114" s="60">
        <f t="shared" si="13"/>
        <v>0.00650133343948008</v>
      </c>
      <c r="E114" s="54">
        <v>5529</v>
      </c>
      <c r="F114" s="60">
        <f t="shared" si="14"/>
        <v>0.0118982547504788</v>
      </c>
      <c r="G114" s="61">
        <v>0</v>
      </c>
      <c r="H114" s="60">
        <f t="shared" si="15"/>
        <v>0</v>
      </c>
      <c r="I114" s="55">
        <v>0.714542666425251</v>
      </c>
      <c r="J114" s="55">
        <f t="shared" si="16"/>
        <v>1.39949655491232</v>
      </c>
      <c r="K114" s="55">
        <f t="shared" si="17"/>
        <v>0.0102161439086144</v>
      </c>
      <c r="L114" s="55">
        <f t="shared" si="22"/>
        <v>0.00388318760071877</v>
      </c>
      <c r="M114" s="55">
        <f t="shared" si="18"/>
        <v>4.19772579637699</v>
      </c>
      <c r="N114" s="84">
        <f t="shared" si="19"/>
        <v>4</v>
      </c>
      <c r="O114" s="84"/>
      <c r="P114" s="84">
        <f t="shared" si="21"/>
        <v>4</v>
      </c>
      <c r="Q114" s="107"/>
      <c r="R114" s="107"/>
    </row>
    <row r="115" s="38" customFormat="1" ht="20" customHeight="1" spans="1:18">
      <c r="A115" s="90"/>
      <c r="B115" s="35" t="s">
        <v>147</v>
      </c>
      <c r="C115" s="59">
        <v>101154</v>
      </c>
      <c r="D115" s="60">
        <f t="shared" si="13"/>
        <v>0.00586944310036386</v>
      </c>
      <c r="E115" s="54">
        <v>5962</v>
      </c>
      <c r="F115" s="60">
        <f t="shared" si="14"/>
        <v>0.0128300587488433</v>
      </c>
      <c r="G115" s="61">
        <v>5</v>
      </c>
      <c r="H115" s="60">
        <f t="shared" si="15"/>
        <v>0.00338983050847458</v>
      </c>
      <c r="I115" s="55">
        <v>0.634340229436684</v>
      </c>
      <c r="J115" s="55">
        <f t="shared" si="16"/>
        <v>1.57644108570575</v>
      </c>
      <c r="K115" s="55">
        <f t="shared" si="17"/>
        <v>0.0115078161060792</v>
      </c>
      <c r="L115" s="55">
        <f t="shared" si="22"/>
        <v>0.0062054117112213</v>
      </c>
      <c r="M115" s="55">
        <f t="shared" si="18"/>
        <v>6.70805005983022</v>
      </c>
      <c r="N115" s="84">
        <f t="shared" si="19"/>
        <v>7</v>
      </c>
      <c r="O115" s="84"/>
      <c r="P115" s="84">
        <f t="shared" si="21"/>
        <v>7</v>
      </c>
      <c r="Q115" s="107"/>
      <c r="R115" s="107"/>
    </row>
    <row r="116" s="36" customFormat="1" ht="20" customHeight="1" spans="1:18">
      <c r="A116" s="90"/>
      <c r="B116" s="17" t="s">
        <v>148</v>
      </c>
      <c r="C116" s="59">
        <v>207639</v>
      </c>
      <c r="D116" s="60">
        <f t="shared" si="13"/>
        <v>0.0120482165402896</v>
      </c>
      <c r="E116" s="54">
        <v>9458</v>
      </c>
      <c r="F116" s="60">
        <f t="shared" si="14"/>
        <v>0.0203533538488024</v>
      </c>
      <c r="G116" s="61">
        <v>1</v>
      </c>
      <c r="H116" s="60">
        <f t="shared" si="15"/>
        <v>0.000677966101694915</v>
      </c>
      <c r="I116" s="55">
        <v>0.920657502619466</v>
      </c>
      <c r="J116" s="55">
        <f t="shared" si="16"/>
        <v>1.08618025395414</v>
      </c>
      <c r="K116" s="55">
        <f t="shared" si="17"/>
        <v>0.00792897542058338</v>
      </c>
      <c r="L116" s="55">
        <f t="shared" si="22"/>
        <v>0.00523273178404282</v>
      </c>
      <c r="M116" s="55">
        <f t="shared" si="18"/>
        <v>5.65658305855029</v>
      </c>
      <c r="N116" s="84">
        <f t="shared" si="19"/>
        <v>6</v>
      </c>
      <c r="O116" s="84"/>
      <c r="P116" s="84">
        <f t="shared" si="21"/>
        <v>6</v>
      </c>
      <c r="Q116" s="107"/>
      <c r="R116" s="107"/>
    </row>
    <row r="117" s="36" customFormat="1" ht="20" customHeight="1" spans="1:18">
      <c r="A117" s="90"/>
      <c r="B117" s="17" t="s">
        <v>149</v>
      </c>
      <c r="C117" s="59">
        <v>22393</v>
      </c>
      <c r="D117" s="60">
        <f t="shared" si="13"/>
        <v>0.00129934989566846</v>
      </c>
      <c r="E117" s="54">
        <v>1132</v>
      </c>
      <c r="F117" s="60">
        <f t="shared" si="14"/>
        <v>0.0024360326238998</v>
      </c>
      <c r="G117" s="61">
        <v>1</v>
      </c>
      <c r="H117" s="60">
        <f t="shared" si="15"/>
        <v>0.000677966101694915</v>
      </c>
      <c r="I117" s="55">
        <v>1.17215924769957</v>
      </c>
      <c r="J117" s="55">
        <f t="shared" si="16"/>
        <v>0.853126400668303</v>
      </c>
      <c r="K117" s="55">
        <f t="shared" si="17"/>
        <v>0.0062277124233519</v>
      </c>
      <c r="L117" s="55">
        <f t="shared" si="22"/>
        <v>0.00202586039764416</v>
      </c>
      <c r="M117" s="55">
        <f t="shared" si="18"/>
        <v>2.18995508985333</v>
      </c>
      <c r="N117" s="84">
        <f t="shared" si="19"/>
        <v>2</v>
      </c>
      <c r="O117" s="84"/>
      <c r="P117" s="84">
        <f t="shared" si="21"/>
        <v>2</v>
      </c>
      <c r="Q117" s="107"/>
      <c r="R117" s="107"/>
    </row>
    <row r="118" s="36" customFormat="1" ht="20" customHeight="1" spans="1:18">
      <c r="A118" s="91"/>
      <c r="B118" s="17" t="s">
        <v>150</v>
      </c>
      <c r="C118" s="59">
        <v>28991</v>
      </c>
      <c r="D118" s="60">
        <f t="shared" si="13"/>
        <v>0.00168219768790803</v>
      </c>
      <c r="E118" s="54">
        <v>1367</v>
      </c>
      <c r="F118" s="60">
        <f t="shared" si="14"/>
        <v>0.0029417461103101</v>
      </c>
      <c r="G118" s="61">
        <v>2</v>
      </c>
      <c r="H118" s="60">
        <f t="shared" si="15"/>
        <v>0.00135593220338983</v>
      </c>
      <c r="I118" s="55">
        <v>1.03748349253916</v>
      </c>
      <c r="J118" s="55">
        <f t="shared" si="16"/>
        <v>0.963870757647023</v>
      </c>
      <c r="K118" s="55">
        <f t="shared" si="17"/>
        <v>0.00703613191105293</v>
      </c>
      <c r="L118" s="55">
        <f t="shared" si="22"/>
        <v>0.0026831800840663</v>
      </c>
      <c r="M118" s="55">
        <f t="shared" si="18"/>
        <v>2.90051767087567</v>
      </c>
      <c r="N118" s="84">
        <f t="shared" si="19"/>
        <v>3</v>
      </c>
      <c r="O118" s="84"/>
      <c r="P118" s="84">
        <f t="shared" si="21"/>
        <v>3</v>
      </c>
      <c r="Q118" s="107"/>
      <c r="R118" s="107"/>
    </row>
    <row r="119" s="37" customFormat="1" ht="20" customHeight="1" spans="1:18">
      <c r="A119" s="26" t="s">
        <v>151</v>
      </c>
      <c r="B119" s="28" t="s">
        <v>152</v>
      </c>
      <c r="C119" s="59">
        <v>241923</v>
      </c>
      <c r="D119" s="60">
        <f t="shared" si="13"/>
        <v>0.0140375396244274</v>
      </c>
      <c r="E119" s="54">
        <v>6456</v>
      </c>
      <c r="F119" s="60">
        <f t="shared" si="14"/>
        <v>0.0138931330564462</v>
      </c>
      <c r="G119" s="63">
        <v>5</v>
      </c>
      <c r="H119" s="60">
        <f t="shared" si="15"/>
        <v>0.00338983050847458</v>
      </c>
      <c r="I119" s="55">
        <v>0.69162632529607</v>
      </c>
      <c r="J119" s="55">
        <f t="shared" si="16"/>
        <v>1.44586746256647</v>
      </c>
      <c r="K119" s="55">
        <f t="shared" si="17"/>
        <v>0.0105546455391508</v>
      </c>
      <c r="L119" s="55">
        <f t="shared" si="22"/>
        <v>0.00693789468100226</v>
      </c>
      <c r="M119" s="55">
        <f t="shared" si="18"/>
        <v>7.49986415016345</v>
      </c>
      <c r="N119" s="84">
        <f t="shared" si="19"/>
        <v>7</v>
      </c>
      <c r="O119" s="84"/>
      <c r="P119" s="84">
        <f t="shared" si="21"/>
        <v>7</v>
      </c>
      <c r="Q119" s="40"/>
      <c r="R119" s="40"/>
    </row>
    <row r="120" s="37" customFormat="1" ht="20" customHeight="1" spans="1:18">
      <c r="A120" s="26"/>
      <c r="B120" s="28" t="s">
        <v>153</v>
      </c>
      <c r="C120" s="59">
        <v>126797</v>
      </c>
      <c r="D120" s="60">
        <f t="shared" si="13"/>
        <v>0.0073573736757502</v>
      </c>
      <c r="E120" s="54">
        <v>1557</v>
      </c>
      <c r="F120" s="60">
        <f t="shared" si="14"/>
        <v>0.00335062084400353</v>
      </c>
      <c r="G120" s="63">
        <v>10</v>
      </c>
      <c r="H120" s="60">
        <f t="shared" si="15"/>
        <v>0.00677966101694915</v>
      </c>
      <c r="I120" s="55">
        <v>0.522078342573777</v>
      </c>
      <c r="J120" s="55">
        <f t="shared" si="16"/>
        <v>1.91542134283934</v>
      </c>
      <c r="K120" s="55">
        <f t="shared" si="17"/>
        <v>0.0139823281560733</v>
      </c>
      <c r="L120" s="55">
        <f t="shared" si="22"/>
        <v>0.00793506169335953</v>
      </c>
      <c r="M120" s="55">
        <f t="shared" si="18"/>
        <v>8.57780169052165</v>
      </c>
      <c r="N120" s="84">
        <f t="shared" si="19"/>
        <v>9</v>
      </c>
      <c r="O120" s="84"/>
      <c r="P120" s="84">
        <f t="shared" si="21"/>
        <v>9</v>
      </c>
      <c r="Q120" s="40"/>
      <c r="R120" s="40"/>
    </row>
    <row r="121" s="36" customFormat="1" ht="20" customHeight="1" spans="1:18">
      <c r="A121" s="26"/>
      <c r="B121" s="17" t="s">
        <v>154</v>
      </c>
      <c r="C121" s="59">
        <v>212292</v>
      </c>
      <c r="D121" s="60">
        <f t="shared" si="13"/>
        <v>0.012318206048821</v>
      </c>
      <c r="E121" s="54">
        <v>7607</v>
      </c>
      <c r="F121" s="60">
        <f t="shared" si="14"/>
        <v>0.0163700531537154</v>
      </c>
      <c r="G121" s="61">
        <v>10</v>
      </c>
      <c r="H121" s="60">
        <f t="shared" si="15"/>
        <v>0.00677966101694915</v>
      </c>
      <c r="I121" s="55">
        <v>0.730906810348433</v>
      </c>
      <c r="J121" s="55">
        <f t="shared" si="16"/>
        <v>1.3681634728828</v>
      </c>
      <c r="K121" s="55">
        <f t="shared" si="17"/>
        <v>0.009987416460883</v>
      </c>
      <c r="L121" s="55">
        <f t="shared" si="22"/>
        <v>0.00893410582259973</v>
      </c>
      <c r="M121" s="55">
        <f t="shared" si="18"/>
        <v>9.65776839423031</v>
      </c>
      <c r="N121" s="84">
        <f t="shared" si="19"/>
        <v>10</v>
      </c>
      <c r="O121" s="84"/>
      <c r="P121" s="84">
        <f t="shared" si="21"/>
        <v>10</v>
      </c>
      <c r="Q121" s="107"/>
      <c r="R121" s="107"/>
    </row>
    <row r="122" s="37" customFormat="1" ht="20" customHeight="1" spans="1:18">
      <c r="A122" s="62" t="s">
        <v>155</v>
      </c>
      <c r="B122" s="29" t="s">
        <v>156</v>
      </c>
      <c r="C122" s="59">
        <v>191687</v>
      </c>
      <c r="D122" s="60">
        <f t="shared" si="13"/>
        <v>0.0111226045394097</v>
      </c>
      <c r="E122" s="54">
        <v>4123</v>
      </c>
      <c r="F122" s="60">
        <f t="shared" si="14"/>
        <v>0.00887258172114743</v>
      </c>
      <c r="G122" s="95">
        <v>1</v>
      </c>
      <c r="H122" s="60">
        <f t="shared" si="15"/>
        <v>0.000677966101694915</v>
      </c>
      <c r="I122" s="55">
        <v>0.499211641241661</v>
      </c>
      <c r="J122" s="55">
        <f t="shared" si="16"/>
        <v>2.00315841496155</v>
      </c>
      <c r="K122" s="55">
        <f t="shared" si="17"/>
        <v>0.0146227974389557</v>
      </c>
      <c r="L122" s="55">
        <f t="shared" si="22"/>
        <v>0.0053308577748638</v>
      </c>
      <c r="M122" s="55">
        <f t="shared" si="18"/>
        <v>5.76265725462777</v>
      </c>
      <c r="N122" s="84">
        <f t="shared" si="19"/>
        <v>6</v>
      </c>
      <c r="O122" s="84"/>
      <c r="P122" s="84">
        <f t="shared" si="21"/>
        <v>6</v>
      </c>
      <c r="Q122" s="40"/>
      <c r="R122" s="40"/>
    </row>
    <row r="123" s="37" customFormat="1" ht="20" customHeight="1" spans="1:18">
      <c r="A123" s="62"/>
      <c r="B123" s="29" t="s">
        <v>157</v>
      </c>
      <c r="C123" s="59">
        <v>209473</v>
      </c>
      <c r="D123" s="60">
        <f t="shared" si="13"/>
        <v>0.012154634068475</v>
      </c>
      <c r="E123" s="54">
        <v>7897</v>
      </c>
      <c r="F123" s="60">
        <f t="shared" si="14"/>
        <v>0.0169941251156685</v>
      </c>
      <c r="G123" s="95">
        <v>6</v>
      </c>
      <c r="H123" s="60">
        <f t="shared" si="15"/>
        <v>0.00406779661016949</v>
      </c>
      <c r="I123" s="55">
        <v>0.564616421039396</v>
      </c>
      <c r="J123" s="55">
        <f t="shared" si="16"/>
        <v>1.77111391510561</v>
      </c>
      <c r="K123" s="55">
        <f t="shared" si="17"/>
        <v>0.0129289025912622</v>
      </c>
      <c r="L123" s="55">
        <f t="shared" si="22"/>
        <v>0.00794133440276848</v>
      </c>
      <c r="M123" s="55">
        <f t="shared" si="18"/>
        <v>8.58458248939273</v>
      </c>
      <c r="N123" s="84">
        <f t="shared" si="19"/>
        <v>9</v>
      </c>
      <c r="O123" s="84"/>
      <c r="P123" s="84">
        <f t="shared" si="21"/>
        <v>9</v>
      </c>
      <c r="Q123" s="40"/>
      <c r="R123" s="40"/>
    </row>
    <row r="124" s="36" customFormat="1" ht="20" customHeight="1" spans="1:18">
      <c r="A124" s="62"/>
      <c r="B124" s="17" t="s">
        <v>158</v>
      </c>
      <c r="C124" s="59">
        <v>335044</v>
      </c>
      <c r="D124" s="60">
        <f t="shared" si="13"/>
        <v>0.0194408693093531</v>
      </c>
      <c r="E124" s="54">
        <v>7757</v>
      </c>
      <c r="F124" s="60">
        <f t="shared" si="14"/>
        <v>0.0166928489961049</v>
      </c>
      <c r="G124" s="61">
        <v>3</v>
      </c>
      <c r="H124" s="60">
        <f t="shared" si="15"/>
        <v>0.00203389830508475</v>
      </c>
      <c r="I124" s="55">
        <v>0.732537730256034</v>
      </c>
      <c r="J124" s="55">
        <f t="shared" si="16"/>
        <v>1.36511739763969</v>
      </c>
      <c r="K124" s="55">
        <f t="shared" si="17"/>
        <v>0.00996518050543827</v>
      </c>
      <c r="L124" s="55">
        <f t="shared" si="22"/>
        <v>0.00682674691468431</v>
      </c>
      <c r="M124" s="55">
        <f t="shared" si="18"/>
        <v>7.37971341477374</v>
      </c>
      <c r="N124" s="84">
        <f t="shared" si="19"/>
        <v>7</v>
      </c>
      <c r="O124" s="84"/>
      <c r="P124" s="84">
        <f t="shared" si="21"/>
        <v>7</v>
      </c>
      <c r="Q124" s="107"/>
      <c r="R124" s="107"/>
    </row>
    <row r="125" s="36" customFormat="1" ht="20" customHeight="1" spans="1:18">
      <c r="A125" s="62"/>
      <c r="B125" s="17" t="s">
        <v>159</v>
      </c>
      <c r="C125" s="59">
        <v>184819</v>
      </c>
      <c r="D125" s="60">
        <f t="shared" si="13"/>
        <v>0.0107240900445474</v>
      </c>
      <c r="E125" s="54">
        <v>6346</v>
      </c>
      <c r="F125" s="60">
        <f t="shared" si="14"/>
        <v>0.0136564161053606</v>
      </c>
      <c r="G125" s="61">
        <v>2</v>
      </c>
      <c r="H125" s="60">
        <f t="shared" si="15"/>
        <v>0.00135593220338983</v>
      </c>
      <c r="I125" s="55">
        <v>0.639127681911736</v>
      </c>
      <c r="J125" s="55">
        <f t="shared" si="16"/>
        <v>1.56463258954586</v>
      </c>
      <c r="K125" s="55">
        <f t="shared" si="17"/>
        <v>0.0114216156108437</v>
      </c>
      <c r="L125" s="55">
        <f t="shared" si="22"/>
        <v>0.00553593305919343</v>
      </c>
      <c r="M125" s="55">
        <f t="shared" si="18"/>
        <v>5.9843436369881</v>
      </c>
      <c r="N125" s="84">
        <f t="shared" si="19"/>
        <v>6</v>
      </c>
      <c r="O125" s="84"/>
      <c r="P125" s="84">
        <f t="shared" si="21"/>
        <v>6</v>
      </c>
      <c r="Q125" s="107"/>
      <c r="R125" s="107"/>
    </row>
    <row r="126" s="36" customFormat="1" ht="20" customHeight="1" spans="1:18">
      <c r="A126" s="64"/>
      <c r="B126" s="17" t="s">
        <v>160</v>
      </c>
      <c r="C126" s="59">
        <v>189031</v>
      </c>
      <c r="D126" s="60">
        <f t="shared" si="13"/>
        <v>0.0109684906054618</v>
      </c>
      <c r="E126" s="54">
        <v>8411</v>
      </c>
      <c r="F126" s="60">
        <f t="shared" si="14"/>
        <v>0.0181002388689234</v>
      </c>
      <c r="G126" s="61">
        <v>0</v>
      </c>
      <c r="H126" s="60">
        <f t="shared" si="15"/>
        <v>0</v>
      </c>
      <c r="I126" s="55">
        <v>0.739291009851631</v>
      </c>
      <c r="J126" s="55">
        <f t="shared" si="16"/>
        <v>1.35264731570412</v>
      </c>
      <c r="K126" s="55">
        <f t="shared" si="17"/>
        <v>0.00987415051957746</v>
      </c>
      <c r="L126" s="55">
        <f t="shared" si="22"/>
        <v>0.00488170305135401</v>
      </c>
      <c r="M126" s="55">
        <f t="shared" si="18"/>
        <v>5.27712099851368</v>
      </c>
      <c r="N126" s="84">
        <f t="shared" si="19"/>
        <v>5</v>
      </c>
      <c r="O126" s="84"/>
      <c r="P126" s="84">
        <f t="shared" si="21"/>
        <v>5</v>
      </c>
      <c r="Q126" s="107"/>
      <c r="R126" s="107"/>
    </row>
    <row r="127" s="37" customFormat="1" ht="20" customHeight="1" spans="1:18">
      <c r="A127" s="62" t="s">
        <v>161</v>
      </c>
      <c r="B127" s="30" t="s">
        <v>162</v>
      </c>
      <c r="C127" s="59">
        <v>64220</v>
      </c>
      <c r="D127" s="60">
        <f t="shared" si="13"/>
        <v>0.00372635423122533</v>
      </c>
      <c r="E127" s="54">
        <v>3212</v>
      </c>
      <c r="F127" s="60">
        <f t="shared" si="14"/>
        <v>0.00691213497170156</v>
      </c>
      <c r="G127" s="63">
        <v>1</v>
      </c>
      <c r="H127" s="60">
        <f t="shared" si="15"/>
        <v>0.000677966101694915</v>
      </c>
      <c r="I127" s="55">
        <v>0.762578846702115</v>
      </c>
      <c r="J127" s="55">
        <f t="shared" si="16"/>
        <v>1.31133981007295</v>
      </c>
      <c r="K127" s="55">
        <f t="shared" si="17"/>
        <v>0.00957261106915672</v>
      </c>
      <c r="L127" s="55">
        <f t="shared" si="22"/>
        <v>0.00338515079514098</v>
      </c>
      <c r="M127" s="55">
        <f t="shared" si="18"/>
        <v>3.6593480095474</v>
      </c>
      <c r="N127" s="84">
        <f t="shared" si="19"/>
        <v>4</v>
      </c>
      <c r="O127" s="84"/>
      <c r="P127" s="84">
        <f t="shared" si="21"/>
        <v>4</v>
      </c>
      <c r="Q127" s="40"/>
      <c r="R127" s="40"/>
    </row>
    <row r="128" s="37" customFormat="1" ht="20" customHeight="1" spans="1:18">
      <c r="A128" s="62"/>
      <c r="B128" s="24" t="s">
        <v>163</v>
      </c>
      <c r="C128" s="59">
        <v>59270</v>
      </c>
      <c r="D128" s="60">
        <f t="shared" si="13"/>
        <v>0.00343913134980886</v>
      </c>
      <c r="E128" s="54">
        <v>3937</v>
      </c>
      <c r="F128" s="60">
        <f t="shared" si="14"/>
        <v>0.00847231487658439</v>
      </c>
      <c r="G128" s="63">
        <v>3</v>
      </c>
      <c r="H128" s="60">
        <f t="shared" si="15"/>
        <v>0.00203389830508475</v>
      </c>
      <c r="I128" s="55">
        <v>0.722288446497926</v>
      </c>
      <c r="J128" s="55">
        <f t="shared" si="16"/>
        <v>1.38448843373943</v>
      </c>
      <c r="K128" s="55">
        <f t="shared" si="17"/>
        <v>0.0101065865644666</v>
      </c>
      <c r="L128" s="55">
        <f t="shared" si="22"/>
        <v>0.0044328009185835</v>
      </c>
      <c r="M128" s="55">
        <f t="shared" si="18"/>
        <v>4.79185779298877</v>
      </c>
      <c r="N128" s="84">
        <f t="shared" si="19"/>
        <v>5</v>
      </c>
      <c r="O128" s="84"/>
      <c r="P128" s="84">
        <f t="shared" si="21"/>
        <v>5</v>
      </c>
      <c r="Q128" s="40"/>
      <c r="R128" s="40"/>
    </row>
    <row r="129" s="38" customFormat="1" ht="20" customHeight="1" spans="1:18">
      <c r="A129" s="62"/>
      <c r="B129" s="17" t="s">
        <v>164</v>
      </c>
      <c r="C129" s="59">
        <v>103798</v>
      </c>
      <c r="D129" s="60">
        <f t="shared" si="13"/>
        <v>0.00602286073641742</v>
      </c>
      <c r="E129" s="54">
        <v>5100</v>
      </c>
      <c r="F129" s="60">
        <f t="shared" si="14"/>
        <v>0.0109750586412447</v>
      </c>
      <c r="G129" s="61">
        <v>2</v>
      </c>
      <c r="H129" s="60">
        <f t="shared" si="15"/>
        <v>0.00135593220338983</v>
      </c>
      <c r="I129" s="55">
        <v>0.730716889868369</v>
      </c>
      <c r="J129" s="55">
        <f t="shared" si="16"/>
        <v>1.36851907197621</v>
      </c>
      <c r="K129" s="55">
        <f t="shared" si="17"/>
        <v>0.00999001228828914</v>
      </c>
      <c r="L129" s="55">
        <f t="shared" si="22"/>
        <v>0.00451135371745794</v>
      </c>
      <c r="M129" s="55">
        <f t="shared" si="18"/>
        <v>4.87677336857203</v>
      </c>
      <c r="N129" s="84">
        <f t="shared" si="19"/>
        <v>5</v>
      </c>
      <c r="O129" s="84"/>
      <c r="P129" s="84">
        <f t="shared" si="21"/>
        <v>5</v>
      </c>
      <c r="Q129" s="107"/>
      <c r="R129" s="107"/>
    </row>
    <row r="130" s="36" customFormat="1" ht="20" customHeight="1" spans="1:18">
      <c r="A130" s="62"/>
      <c r="B130" s="17" t="s">
        <v>165</v>
      </c>
      <c r="C130" s="59">
        <v>215795</v>
      </c>
      <c r="D130" s="60">
        <f t="shared" si="13"/>
        <v>0.0125214670091447</v>
      </c>
      <c r="E130" s="54">
        <v>11623</v>
      </c>
      <c r="F130" s="60">
        <f t="shared" si="14"/>
        <v>0.0250123738406249</v>
      </c>
      <c r="G130" s="61">
        <v>3</v>
      </c>
      <c r="H130" s="60">
        <f t="shared" si="15"/>
        <v>0.00203389830508475</v>
      </c>
      <c r="I130" s="55">
        <v>0.670155947631959</v>
      </c>
      <c r="J130" s="55">
        <f t="shared" si="16"/>
        <v>1.49218999478191</v>
      </c>
      <c r="K130" s="55">
        <f t="shared" si="17"/>
        <v>0.0108927940352391</v>
      </c>
      <c r="L130" s="55">
        <f t="shared" si="22"/>
        <v>0.00715228187507563</v>
      </c>
      <c r="M130" s="55">
        <f t="shared" si="18"/>
        <v>7.73161670695676</v>
      </c>
      <c r="N130" s="84">
        <f t="shared" si="19"/>
        <v>8</v>
      </c>
      <c r="O130" s="84"/>
      <c r="P130" s="84">
        <f t="shared" si="21"/>
        <v>8</v>
      </c>
      <c r="Q130" s="107"/>
      <c r="R130" s="107"/>
    </row>
    <row r="131" s="36" customFormat="1" ht="20" customHeight="1" spans="1:18">
      <c r="A131" s="64"/>
      <c r="B131" s="17" t="s">
        <v>166</v>
      </c>
      <c r="C131" s="59">
        <v>93430</v>
      </c>
      <c r="D131" s="60">
        <f>C131/$C$6</f>
        <v>0.00542125935570511</v>
      </c>
      <c r="E131" s="54">
        <v>3802</v>
      </c>
      <c r="F131" s="60">
        <f>E131/$E$6</f>
        <v>0.00818179861843379</v>
      </c>
      <c r="G131" s="61">
        <v>4</v>
      </c>
      <c r="H131" s="60">
        <f>G131/$G$6</f>
        <v>0.00271186440677966</v>
      </c>
      <c r="I131" s="55">
        <v>0.949935349214932</v>
      </c>
      <c r="J131" s="55">
        <f>1/I131</f>
        <v>1.05270321904164</v>
      </c>
      <c r="K131" s="55">
        <f>J131/$J$6</f>
        <v>0.00768459739399987</v>
      </c>
      <c r="L131" s="55">
        <f t="shared" si="22"/>
        <v>0.00452434392028166</v>
      </c>
      <c r="M131" s="55">
        <f>L131*$M$6</f>
        <v>4.89081577782448</v>
      </c>
      <c r="N131" s="84">
        <f t="shared" si="19"/>
        <v>5</v>
      </c>
      <c r="O131" s="84"/>
      <c r="P131" s="84">
        <f t="shared" si="21"/>
        <v>5</v>
      </c>
      <c r="Q131" s="107"/>
      <c r="R131" s="107"/>
    </row>
    <row r="132" spans="13:15">
      <c r="M132" s="96"/>
      <c r="N132" s="96"/>
      <c r="O132" s="96"/>
    </row>
  </sheetData>
  <autoFilter xmlns:etc="http://www.wps.cn/officeDocument/2017/etCustomData" ref="A1:R131" etc:filterBottomFollowUsedRange="0">
    <extLst/>
  </autoFilter>
  <mergeCells count="25">
    <mergeCell ref="A1:C1"/>
    <mergeCell ref="A2:P2"/>
    <mergeCell ref="A3:B3"/>
    <mergeCell ref="A4:B4"/>
    <mergeCell ref="A5:B5"/>
    <mergeCell ref="A6:B6"/>
    <mergeCell ref="A7:A17"/>
    <mergeCell ref="A18:A26"/>
    <mergeCell ref="A27:A29"/>
    <mergeCell ref="A30:A36"/>
    <mergeCell ref="A37:A41"/>
    <mergeCell ref="A42:A51"/>
    <mergeCell ref="A52:A57"/>
    <mergeCell ref="A58:A65"/>
    <mergeCell ref="A66:A71"/>
    <mergeCell ref="A72:A75"/>
    <mergeCell ref="A78:A84"/>
    <mergeCell ref="A85:A88"/>
    <mergeCell ref="A89:A97"/>
    <mergeCell ref="A98:A102"/>
    <mergeCell ref="A103:A110"/>
    <mergeCell ref="A111:A118"/>
    <mergeCell ref="A119:A121"/>
    <mergeCell ref="A122:A126"/>
    <mergeCell ref="A127:A131"/>
  </mergeCells>
  <printOptions horizontalCentered="1"/>
  <pageMargins left="0.156944444444444" right="0.156944444444444" top="0.511805555555556" bottom="0.511805555555556" header="0.5" footer="0.393055555555556"/>
  <pageSetup paperSize="9" scale="73" fitToHeight="0" orientation="landscape" horizontalDpi="600"/>
  <headerFooter>
    <oddFooter>&amp;C第 &amp;P 页，共 &amp;N 页</oddFooter>
  </headerFooter>
  <rowBreaks count="9" manualBreakCount="9">
    <brk id="26" max="255" man="1"/>
    <brk id="51" max="255" man="1"/>
    <brk id="77" max="255" man="1"/>
    <brk id="102" max="255" man="1"/>
    <brk id="126" max="255" man="1"/>
    <brk id="131" max="255" man="1"/>
    <brk id="131" max="255" man="1"/>
    <brk id="131" max="255" man="1"/>
    <brk id="131" max="25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8"/>
  <sheetViews>
    <sheetView view="pageBreakPreview" zoomScale="70" zoomScaleNormal="100" workbookViewId="0">
      <pane ySplit="3" topLeftCell="A4" activePane="bottomLeft" state="frozen"/>
      <selection/>
      <selection pane="bottomLeft" activeCell="A7" sqref="A7:A13"/>
    </sheetView>
  </sheetViews>
  <sheetFormatPr defaultColWidth="9" defaultRowHeight="14.25"/>
  <cols>
    <col min="1" max="1" width="7.5" style="40" customWidth="1"/>
    <col min="2" max="2" width="17.4916666666667" style="39" customWidth="1"/>
    <col min="3" max="3" width="12.875" style="40" customWidth="1"/>
    <col min="4" max="4" width="12.5" style="40" customWidth="1"/>
    <col min="5" max="5" width="10.5" style="40" customWidth="1"/>
    <col min="6" max="6" width="11.625" style="40" customWidth="1"/>
    <col min="7" max="7" width="12.25" style="40" customWidth="1"/>
    <col min="8" max="8" width="11" style="40" customWidth="1"/>
    <col min="9" max="10" width="12.375" style="39" customWidth="1"/>
    <col min="11" max="11" width="10.625" style="40" customWidth="1"/>
    <col min="12" max="12" width="24.125" style="40" customWidth="1"/>
    <col min="13" max="13" width="13.875" style="40" customWidth="1"/>
    <col min="14" max="14" width="10.875" style="40" customWidth="1"/>
    <col min="15" max="15" width="13.75" style="40" customWidth="1"/>
    <col min="16" max="16" width="16.4166666666667" style="40" customWidth="1"/>
    <col min="17" max="16384" width="9" style="40"/>
  </cols>
  <sheetData>
    <row r="1" ht="18.75" spans="1:3">
      <c r="A1" s="41" t="s">
        <v>167</v>
      </c>
      <c r="B1" s="42"/>
      <c r="C1" s="41"/>
    </row>
    <row r="2" ht="25.5" spans="1:16">
      <c r="A2" s="43" t="s">
        <v>1</v>
      </c>
      <c r="B2" s="43"/>
      <c r="C2" s="43"/>
      <c r="D2" s="43"/>
      <c r="E2" s="43"/>
      <c r="F2" s="43"/>
      <c r="G2" s="43"/>
      <c r="H2" s="43"/>
      <c r="I2" s="43"/>
      <c r="J2" s="43"/>
      <c r="K2" s="43"/>
      <c r="L2" s="43"/>
      <c r="M2" s="43"/>
      <c r="N2" s="43"/>
      <c r="O2" s="43"/>
      <c r="P2" s="43"/>
    </row>
    <row r="3" ht="119" customHeight="1" spans="1:16">
      <c r="A3" s="44" t="s">
        <v>2</v>
      </c>
      <c r="B3" s="44"/>
      <c r="C3" s="45" t="s">
        <v>3</v>
      </c>
      <c r="D3" s="44" t="s">
        <v>4</v>
      </c>
      <c r="E3" s="46" t="s">
        <v>5</v>
      </c>
      <c r="F3" s="46" t="s">
        <v>6</v>
      </c>
      <c r="G3" s="44" t="s">
        <v>7</v>
      </c>
      <c r="H3" s="44" t="s">
        <v>8</v>
      </c>
      <c r="I3" s="44" t="s">
        <v>9</v>
      </c>
      <c r="J3" s="44" t="s">
        <v>10</v>
      </c>
      <c r="K3" s="44" t="s">
        <v>11</v>
      </c>
      <c r="L3" s="75" t="s">
        <v>168</v>
      </c>
      <c r="M3" s="76" t="s">
        <v>13</v>
      </c>
      <c r="N3" s="77" t="s">
        <v>14</v>
      </c>
      <c r="O3" s="76" t="s">
        <v>15</v>
      </c>
      <c r="P3" s="77" t="s">
        <v>169</v>
      </c>
    </row>
    <row r="4" ht="15" customHeight="1" spans="1:16">
      <c r="A4" s="47" t="s">
        <v>17</v>
      </c>
      <c r="B4" s="48"/>
      <c r="C4" s="49" t="s">
        <v>18</v>
      </c>
      <c r="D4" s="50"/>
      <c r="E4" s="51" t="s">
        <v>18</v>
      </c>
      <c r="F4" s="51"/>
      <c r="G4" s="52" t="s">
        <v>170</v>
      </c>
      <c r="H4" s="50"/>
      <c r="I4" s="50"/>
      <c r="J4" s="50"/>
      <c r="K4" s="50"/>
      <c r="L4" s="78"/>
      <c r="M4" s="79" t="s">
        <v>20</v>
      </c>
      <c r="N4" s="79" t="s">
        <v>20</v>
      </c>
      <c r="O4" s="79" t="s">
        <v>20</v>
      </c>
      <c r="P4" s="79" t="s">
        <v>20</v>
      </c>
    </row>
    <row r="5" ht="20" customHeight="1" spans="1:16">
      <c r="A5" s="47" t="s">
        <v>21</v>
      </c>
      <c r="B5" s="48"/>
      <c r="C5" s="49">
        <v>1</v>
      </c>
      <c r="D5" s="49">
        <v>2</v>
      </c>
      <c r="E5" s="49">
        <v>3</v>
      </c>
      <c r="F5" s="49">
        <v>4</v>
      </c>
      <c r="G5" s="49">
        <v>5</v>
      </c>
      <c r="H5" s="49">
        <v>6</v>
      </c>
      <c r="I5" s="49">
        <v>7</v>
      </c>
      <c r="J5" s="49">
        <v>8</v>
      </c>
      <c r="K5" s="49">
        <v>9</v>
      </c>
      <c r="L5" s="49">
        <v>10</v>
      </c>
      <c r="M5" s="49">
        <v>11</v>
      </c>
      <c r="N5" s="49">
        <v>12</v>
      </c>
      <c r="O5" s="49">
        <v>13</v>
      </c>
      <c r="P5" s="49">
        <v>14</v>
      </c>
    </row>
    <row r="6" ht="20" customHeight="1" spans="1:16">
      <c r="A6" s="53" t="s">
        <v>22</v>
      </c>
      <c r="B6" s="53"/>
      <c r="C6" s="54">
        <f t="shared" ref="C6:L6" si="0">SUM(C7:C97)</f>
        <v>12399161</v>
      </c>
      <c r="D6" s="55">
        <f t="shared" si="0"/>
        <v>1</v>
      </c>
      <c r="E6" s="54">
        <f t="shared" si="0"/>
        <v>425236</v>
      </c>
      <c r="F6" s="55">
        <f t="shared" si="0"/>
        <v>1</v>
      </c>
      <c r="G6" s="54">
        <f t="shared" si="0"/>
        <v>725</v>
      </c>
      <c r="H6" s="55">
        <f t="shared" si="0"/>
        <v>1</v>
      </c>
      <c r="I6" s="55">
        <f t="shared" si="0"/>
        <v>71.0244497102807</v>
      </c>
      <c r="J6" s="55">
        <f t="shared" si="0"/>
        <v>119.78143444487</v>
      </c>
      <c r="K6" s="55">
        <f t="shared" si="0"/>
        <v>1</v>
      </c>
      <c r="L6" s="55">
        <f t="shared" si="0"/>
        <v>1</v>
      </c>
      <c r="M6" s="55">
        <v>1081</v>
      </c>
      <c r="N6" s="80">
        <f>SUM(N7:N97)</f>
        <v>1078</v>
      </c>
      <c r="O6" s="80">
        <f>SUM(O7:O97)</f>
        <v>1285</v>
      </c>
      <c r="P6" s="81">
        <f>SUM(P7:P97)</f>
        <v>2366</v>
      </c>
    </row>
    <row r="7" ht="20" customHeight="1" spans="1:16">
      <c r="A7" s="30" t="s">
        <v>49</v>
      </c>
      <c r="B7" s="16" t="s">
        <v>50</v>
      </c>
      <c r="C7" s="56">
        <v>93435</v>
      </c>
      <c r="D7" s="57">
        <f t="shared" ref="D7:D13" si="1">C7/$C$6</f>
        <v>0.00753559051293874</v>
      </c>
      <c r="E7" s="58">
        <v>1214</v>
      </c>
      <c r="F7" s="57">
        <f t="shared" ref="F7:F13" si="2">E7/$E$6</f>
        <v>0.00285488528722874</v>
      </c>
      <c r="G7" s="56">
        <v>5</v>
      </c>
      <c r="H7" s="57">
        <f t="shared" ref="H7:H13" si="3">G7/$G$6</f>
        <v>0.00689655172413793</v>
      </c>
      <c r="I7" s="82">
        <v>0.690692401120601</v>
      </c>
      <c r="J7" s="82">
        <f t="shared" ref="J7:J13" si="4">1/I7</f>
        <v>1.44782250156158</v>
      </c>
      <c r="K7" s="82">
        <f t="shared" ref="K7:K13" si="5">J7/$J$6</f>
        <v>0.0120872028981081</v>
      </c>
      <c r="L7" s="82">
        <f t="shared" ref="L7:L13" si="6">D7*0.2+F7*0.2+H7*0.4+K7*0.2</f>
        <v>0.00725415642931029</v>
      </c>
      <c r="M7" s="82">
        <f t="shared" ref="M7:M13" si="7">L7*$M$6</f>
        <v>7.84174310008443</v>
      </c>
      <c r="N7" s="83">
        <f>ROUND(M7,0)</f>
        <v>8</v>
      </c>
      <c r="O7" s="83"/>
      <c r="P7" s="83">
        <f t="shared" ref="P7:P13" si="8">N7+O7</f>
        <v>8</v>
      </c>
    </row>
    <row r="8" ht="20" customHeight="1" spans="1:16">
      <c r="A8" s="30"/>
      <c r="B8" s="16" t="s">
        <v>51</v>
      </c>
      <c r="C8" s="56">
        <v>182206</v>
      </c>
      <c r="D8" s="57">
        <f t="shared" si="1"/>
        <v>0.0146950265425217</v>
      </c>
      <c r="E8" s="58">
        <v>3601</v>
      </c>
      <c r="F8" s="57">
        <f t="shared" si="2"/>
        <v>0.00846823881327075</v>
      </c>
      <c r="G8" s="56">
        <v>10</v>
      </c>
      <c r="H8" s="57">
        <f t="shared" si="3"/>
        <v>0.0137931034482759</v>
      </c>
      <c r="I8" s="82">
        <v>0.637144427443369</v>
      </c>
      <c r="J8" s="82">
        <f t="shared" si="4"/>
        <v>1.56950285826502</v>
      </c>
      <c r="K8" s="82">
        <f t="shared" si="5"/>
        <v>0.0131030561250074</v>
      </c>
      <c r="L8" s="82">
        <f t="shared" si="6"/>
        <v>0.0127705056754703</v>
      </c>
      <c r="M8" s="82">
        <f t="shared" si="7"/>
        <v>13.8049166351834</v>
      </c>
      <c r="N8" s="83">
        <f t="shared" ref="N8:N39" si="9">ROUND(M8,0)</f>
        <v>14</v>
      </c>
      <c r="O8" s="83"/>
      <c r="P8" s="83">
        <f t="shared" si="8"/>
        <v>14</v>
      </c>
    </row>
    <row r="9" ht="20" customHeight="1" spans="1:16">
      <c r="A9" s="30"/>
      <c r="B9" s="16" t="s">
        <v>52</v>
      </c>
      <c r="C9" s="56">
        <v>50676</v>
      </c>
      <c r="D9" s="57">
        <f t="shared" si="1"/>
        <v>0.0040870507286743</v>
      </c>
      <c r="E9" s="58">
        <v>1440</v>
      </c>
      <c r="F9" s="57">
        <f t="shared" si="2"/>
        <v>0.00338635487117742</v>
      </c>
      <c r="G9" s="56">
        <v>5</v>
      </c>
      <c r="H9" s="57">
        <f t="shared" si="3"/>
        <v>0.00689655172413793</v>
      </c>
      <c r="I9" s="82">
        <v>0.662226403888845</v>
      </c>
      <c r="J9" s="82">
        <f t="shared" si="4"/>
        <v>1.51005757868853</v>
      </c>
      <c r="K9" s="82">
        <f t="shared" si="5"/>
        <v>0.0126067748786524</v>
      </c>
      <c r="L9" s="82">
        <f t="shared" si="6"/>
        <v>0.00677465678535599</v>
      </c>
      <c r="M9" s="82">
        <f t="shared" si="7"/>
        <v>7.32340398496983</v>
      </c>
      <c r="N9" s="83">
        <f t="shared" si="9"/>
        <v>7</v>
      </c>
      <c r="O9" s="83"/>
      <c r="P9" s="83">
        <f t="shared" si="8"/>
        <v>7</v>
      </c>
    </row>
    <row r="10" ht="20" customHeight="1" spans="1:16">
      <c r="A10" s="30"/>
      <c r="B10" s="16" t="s">
        <v>53</v>
      </c>
      <c r="C10" s="56">
        <v>273692</v>
      </c>
      <c r="D10" s="57">
        <f t="shared" si="1"/>
        <v>0.022073429000559</v>
      </c>
      <c r="E10" s="58">
        <v>7953</v>
      </c>
      <c r="F10" s="57">
        <f t="shared" si="2"/>
        <v>0.0187025557572736</v>
      </c>
      <c r="G10" s="56">
        <v>10</v>
      </c>
      <c r="H10" s="57">
        <f t="shared" si="3"/>
        <v>0.0137931034482759</v>
      </c>
      <c r="I10" s="82">
        <v>0.619730437588369</v>
      </c>
      <c r="J10" s="82">
        <f t="shared" si="4"/>
        <v>1.61360478580239</v>
      </c>
      <c r="K10" s="82">
        <f t="shared" si="5"/>
        <v>0.0134712427955191</v>
      </c>
      <c r="L10" s="82">
        <f t="shared" si="6"/>
        <v>0.0163666868899807</v>
      </c>
      <c r="M10" s="82">
        <f t="shared" si="7"/>
        <v>17.6923885280691</v>
      </c>
      <c r="N10" s="83">
        <f t="shared" si="9"/>
        <v>18</v>
      </c>
      <c r="O10" s="83"/>
      <c r="P10" s="83">
        <f t="shared" si="8"/>
        <v>18</v>
      </c>
    </row>
    <row r="11" ht="20" customHeight="1" spans="1:16">
      <c r="A11" s="30"/>
      <c r="B11" s="16" t="s">
        <v>54</v>
      </c>
      <c r="C11" s="56">
        <v>204335</v>
      </c>
      <c r="D11" s="57">
        <f t="shared" si="1"/>
        <v>0.0164797440730062</v>
      </c>
      <c r="E11" s="58">
        <v>7794</v>
      </c>
      <c r="F11" s="57">
        <f t="shared" si="2"/>
        <v>0.0183286457402478</v>
      </c>
      <c r="G11" s="56">
        <v>10</v>
      </c>
      <c r="H11" s="57">
        <f t="shared" si="3"/>
        <v>0.0137931034482759</v>
      </c>
      <c r="I11" s="82">
        <v>0.549108353026253</v>
      </c>
      <c r="J11" s="82">
        <f t="shared" si="4"/>
        <v>1.82113419781139</v>
      </c>
      <c r="K11" s="82">
        <f t="shared" si="5"/>
        <v>0.0152038102252781</v>
      </c>
      <c r="L11" s="82">
        <f t="shared" si="6"/>
        <v>0.0155196813870168</v>
      </c>
      <c r="M11" s="82">
        <f t="shared" si="7"/>
        <v>16.7767755793651</v>
      </c>
      <c r="N11" s="83">
        <f t="shared" si="9"/>
        <v>17</v>
      </c>
      <c r="O11" s="83"/>
      <c r="P11" s="83">
        <f t="shared" si="8"/>
        <v>17</v>
      </c>
    </row>
    <row r="12" ht="20" customHeight="1" spans="1:16">
      <c r="A12" s="30"/>
      <c r="B12" s="16" t="s">
        <v>55</v>
      </c>
      <c r="C12" s="56">
        <v>172332</v>
      </c>
      <c r="D12" s="57">
        <f t="shared" si="1"/>
        <v>0.0138986823382647</v>
      </c>
      <c r="E12" s="58">
        <v>4903</v>
      </c>
      <c r="F12" s="57">
        <f t="shared" si="2"/>
        <v>0.0115300680092937</v>
      </c>
      <c r="G12" s="56">
        <v>10</v>
      </c>
      <c r="H12" s="57">
        <f t="shared" si="3"/>
        <v>0.0137931034482759</v>
      </c>
      <c r="I12" s="82">
        <v>0.685852154967212</v>
      </c>
      <c r="J12" s="82">
        <f t="shared" si="4"/>
        <v>1.45804018075558</v>
      </c>
      <c r="K12" s="82">
        <f t="shared" si="5"/>
        <v>0.012172505593316</v>
      </c>
      <c r="L12" s="82">
        <f t="shared" si="6"/>
        <v>0.0130374925674852</v>
      </c>
      <c r="M12" s="82">
        <f t="shared" si="7"/>
        <v>14.0935294654515</v>
      </c>
      <c r="N12" s="83">
        <f t="shared" si="9"/>
        <v>14</v>
      </c>
      <c r="O12" s="83"/>
      <c r="P12" s="83">
        <f t="shared" si="8"/>
        <v>14</v>
      </c>
    </row>
    <row r="13" s="36" customFormat="1" ht="20" customHeight="1" spans="1:16">
      <c r="A13" s="30"/>
      <c r="B13" s="17" t="s">
        <v>56</v>
      </c>
      <c r="C13" s="59">
        <v>18456</v>
      </c>
      <c r="D13" s="60">
        <f t="shared" si="1"/>
        <v>0.00148848780978003</v>
      </c>
      <c r="E13" s="54">
        <v>736</v>
      </c>
      <c r="F13" s="60">
        <f t="shared" si="2"/>
        <v>0.00173080360082401</v>
      </c>
      <c r="G13" s="61">
        <v>0</v>
      </c>
      <c r="H13" s="60">
        <f t="shared" si="3"/>
        <v>0</v>
      </c>
      <c r="I13" s="55">
        <v>1.22232470884002</v>
      </c>
      <c r="J13" s="55">
        <f t="shared" si="4"/>
        <v>0.81811321719005</v>
      </c>
      <c r="K13" s="55">
        <f t="shared" si="5"/>
        <v>0.00683005025763482</v>
      </c>
      <c r="L13" s="55">
        <f t="shared" si="6"/>
        <v>0.00200986833364777</v>
      </c>
      <c r="M13" s="55">
        <f t="shared" si="7"/>
        <v>2.17266766867324</v>
      </c>
      <c r="N13" s="84">
        <f t="shared" si="9"/>
        <v>2</v>
      </c>
      <c r="O13" s="84"/>
      <c r="P13" s="84">
        <f t="shared" si="8"/>
        <v>2</v>
      </c>
    </row>
    <row r="14" s="37" customFormat="1" ht="20" customHeight="1" spans="1:16">
      <c r="A14" s="62" t="s">
        <v>63</v>
      </c>
      <c r="B14" s="16" t="s">
        <v>64</v>
      </c>
      <c r="C14" s="56">
        <v>79366</v>
      </c>
      <c r="D14" s="57">
        <f t="shared" ref="D14:D37" si="10">C14/$C$6</f>
        <v>0.00640091696526886</v>
      </c>
      <c r="E14" s="58">
        <v>759</v>
      </c>
      <c r="F14" s="57">
        <f t="shared" ref="F14:F37" si="11">E14/$E$6</f>
        <v>0.00178489121334976</v>
      </c>
      <c r="G14" s="63">
        <v>9</v>
      </c>
      <c r="H14" s="57">
        <f t="shared" ref="H14:H37" si="12">G14/$G$6</f>
        <v>0.0124137931034483</v>
      </c>
      <c r="I14" s="82">
        <v>0.673450738620191</v>
      </c>
      <c r="J14" s="82">
        <f t="shared" ref="J14:J37" si="13">1/I14</f>
        <v>1.48488960313395</v>
      </c>
      <c r="K14" s="82">
        <f t="shared" ref="K14:K37" si="14">J14/$J$6</f>
        <v>0.0123966590483384</v>
      </c>
      <c r="L14" s="82">
        <f t="shared" ref="L14:L49" si="15">D14*0.2+F14*0.2+H14*0.4+K14*0.2</f>
        <v>0.00908201068677072</v>
      </c>
      <c r="M14" s="82">
        <f t="shared" ref="M14:M37" si="16">L14*$M$6</f>
        <v>9.81765355239915</v>
      </c>
      <c r="N14" s="83">
        <f t="shared" si="9"/>
        <v>10</v>
      </c>
      <c r="O14" s="83"/>
      <c r="P14" s="83">
        <f t="shared" ref="P14:P49" si="17">N14+O14</f>
        <v>10</v>
      </c>
    </row>
    <row r="15" s="37" customFormat="1" ht="20" customHeight="1" spans="1:16">
      <c r="A15" s="62"/>
      <c r="B15" s="16" t="s">
        <v>65</v>
      </c>
      <c r="C15" s="56">
        <v>83043</v>
      </c>
      <c r="D15" s="57">
        <f t="shared" si="10"/>
        <v>0.00669746928844621</v>
      </c>
      <c r="E15" s="58">
        <v>647</v>
      </c>
      <c r="F15" s="57">
        <f t="shared" si="11"/>
        <v>0.00152150805670263</v>
      </c>
      <c r="G15" s="63">
        <v>6</v>
      </c>
      <c r="H15" s="57">
        <f t="shared" si="12"/>
        <v>0.00827586206896552</v>
      </c>
      <c r="I15" s="82">
        <v>0.698927014721519</v>
      </c>
      <c r="J15" s="82">
        <f t="shared" si="13"/>
        <v>1.43076455615103</v>
      </c>
      <c r="K15" s="82">
        <f t="shared" si="14"/>
        <v>0.0119447939723042</v>
      </c>
      <c r="L15" s="82">
        <f t="shared" si="15"/>
        <v>0.00734309909107682</v>
      </c>
      <c r="M15" s="82">
        <f t="shared" si="16"/>
        <v>7.93789011745404</v>
      </c>
      <c r="N15" s="83">
        <f t="shared" si="9"/>
        <v>8</v>
      </c>
      <c r="O15" s="83"/>
      <c r="P15" s="83">
        <f t="shared" si="17"/>
        <v>8</v>
      </c>
    </row>
    <row r="16" s="37" customFormat="1" ht="20" customHeight="1" spans="1:16">
      <c r="A16" s="62"/>
      <c r="B16" s="16" t="s">
        <v>66</v>
      </c>
      <c r="C16" s="56">
        <v>58221</v>
      </c>
      <c r="D16" s="57">
        <f t="shared" si="10"/>
        <v>0.00469555964310811</v>
      </c>
      <c r="E16" s="58">
        <v>1682</v>
      </c>
      <c r="F16" s="57">
        <f t="shared" si="11"/>
        <v>0.0039554506203614</v>
      </c>
      <c r="G16" s="63">
        <v>9</v>
      </c>
      <c r="H16" s="57">
        <f t="shared" si="12"/>
        <v>0.0124137931034483</v>
      </c>
      <c r="I16" s="82">
        <v>0.82978200334883</v>
      </c>
      <c r="J16" s="82">
        <f t="shared" si="13"/>
        <v>1.20513580189038</v>
      </c>
      <c r="K16" s="82">
        <f t="shared" si="14"/>
        <v>0.0100611234743983</v>
      </c>
      <c r="L16" s="82">
        <f t="shared" si="15"/>
        <v>0.00870794398895288</v>
      </c>
      <c r="M16" s="82">
        <f t="shared" si="16"/>
        <v>9.41328745205806</v>
      </c>
      <c r="N16" s="83">
        <f t="shared" si="9"/>
        <v>9</v>
      </c>
      <c r="O16" s="83"/>
      <c r="P16" s="83">
        <f t="shared" si="17"/>
        <v>9</v>
      </c>
    </row>
    <row r="17" s="38" customFormat="1" ht="20" customHeight="1" spans="1:16">
      <c r="A17" s="62"/>
      <c r="B17" s="33" t="s">
        <v>67</v>
      </c>
      <c r="C17" s="59">
        <v>51195</v>
      </c>
      <c r="D17" s="60">
        <f t="shared" si="10"/>
        <v>0.004128908399528</v>
      </c>
      <c r="E17" s="54">
        <v>1191</v>
      </c>
      <c r="F17" s="60">
        <f t="shared" si="11"/>
        <v>0.00280079767470299</v>
      </c>
      <c r="G17" s="61">
        <v>5</v>
      </c>
      <c r="H17" s="60">
        <f t="shared" si="12"/>
        <v>0.00689655172413793</v>
      </c>
      <c r="I17" s="55">
        <v>0.910757372041618</v>
      </c>
      <c r="J17" s="55">
        <f t="shared" si="13"/>
        <v>1.09798726938474</v>
      </c>
      <c r="K17" s="55">
        <f t="shared" si="14"/>
        <v>0.00916658975135333</v>
      </c>
      <c r="L17" s="55">
        <f t="shared" si="15"/>
        <v>0.00597787985477204</v>
      </c>
      <c r="M17" s="55">
        <f t="shared" si="16"/>
        <v>6.46208812300857</v>
      </c>
      <c r="N17" s="84">
        <f t="shared" si="9"/>
        <v>6</v>
      </c>
      <c r="O17" s="84"/>
      <c r="P17" s="84">
        <f t="shared" si="17"/>
        <v>6</v>
      </c>
    </row>
    <row r="18" s="38" customFormat="1" ht="20" customHeight="1" spans="1:16">
      <c r="A18" s="62"/>
      <c r="B18" s="33" t="s">
        <v>68</v>
      </c>
      <c r="C18" s="59">
        <v>49241</v>
      </c>
      <c r="D18" s="60">
        <f t="shared" si="10"/>
        <v>0.00397131709153547</v>
      </c>
      <c r="E18" s="54">
        <v>2059</v>
      </c>
      <c r="F18" s="60">
        <f t="shared" si="11"/>
        <v>0.00484201713871826</v>
      </c>
      <c r="G18" s="61">
        <v>6</v>
      </c>
      <c r="H18" s="60">
        <f t="shared" si="12"/>
        <v>0.00827586206896552</v>
      </c>
      <c r="I18" s="55">
        <v>0.823346717736083</v>
      </c>
      <c r="J18" s="55">
        <f t="shared" si="13"/>
        <v>1.21455515454006</v>
      </c>
      <c r="K18" s="55">
        <f t="shared" si="14"/>
        <v>0.0101397613091624</v>
      </c>
      <c r="L18" s="55">
        <f t="shared" si="15"/>
        <v>0.00710096393546943</v>
      </c>
      <c r="M18" s="55">
        <f t="shared" si="16"/>
        <v>7.67614201424246</v>
      </c>
      <c r="N18" s="84">
        <f t="shared" si="9"/>
        <v>8</v>
      </c>
      <c r="O18" s="84"/>
      <c r="P18" s="84">
        <f t="shared" si="17"/>
        <v>8</v>
      </c>
    </row>
    <row r="19" s="38" customFormat="1" ht="20" customHeight="1" spans="1:16">
      <c r="A19" s="62"/>
      <c r="B19" s="33" t="s">
        <v>69</v>
      </c>
      <c r="C19" s="59">
        <v>105649</v>
      </c>
      <c r="D19" s="60">
        <f t="shared" si="10"/>
        <v>0.00852065716381939</v>
      </c>
      <c r="E19" s="54">
        <v>2442</v>
      </c>
      <c r="F19" s="60">
        <f t="shared" si="11"/>
        <v>0.00574269346903837</v>
      </c>
      <c r="G19" s="61">
        <v>17</v>
      </c>
      <c r="H19" s="60">
        <f t="shared" si="12"/>
        <v>0.023448275862069</v>
      </c>
      <c r="I19" s="55">
        <v>0.73456760959059</v>
      </c>
      <c r="J19" s="55">
        <f t="shared" si="13"/>
        <v>1.36134507830715</v>
      </c>
      <c r="K19" s="55">
        <f t="shared" si="14"/>
        <v>0.0113652427407999</v>
      </c>
      <c r="L19" s="55">
        <f t="shared" si="15"/>
        <v>0.0145050290195591</v>
      </c>
      <c r="M19" s="55">
        <f t="shared" si="16"/>
        <v>15.6799363701434</v>
      </c>
      <c r="N19" s="84">
        <f t="shared" si="9"/>
        <v>16</v>
      </c>
      <c r="O19" s="84"/>
      <c r="P19" s="84">
        <f t="shared" si="17"/>
        <v>16</v>
      </c>
    </row>
    <row r="20" s="36" customFormat="1" ht="20" customHeight="1" spans="1:16">
      <c r="A20" s="62"/>
      <c r="B20" s="17" t="s">
        <v>70</v>
      </c>
      <c r="C20" s="59">
        <v>98118</v>
      </c>
      <c r="D20" s="60">
        <f t="shared" si="10"/>
        <v>0.0079132773580406</v>
      </c>
      <c r="E20" s="54">
        <v>3677</v>
      </c>
      <c r="F20" s="60">
        <f t="shared" si="11"/>
        <v>0.00864696309813845</v>
      </c>
      <c r="G20" s="61">
        <v>7</v>
      </c>
      <c r="H20" s="60">
        <f t="shared" si="12"/>
        <v>0.0096551724137931</v>
      </c>
      <c r="I20" s="55">
        <v>0.813091010041688</v>
      </c>
      <c r="J20" s="55">
        <f t="shared" si="13"/>
        <v>1.22987462368909</v>
      </c>
      <c r="K20" s="55">
        <f t="shared" si="14"/>
        <v>0.0102676564977617</v>
      </c>
      <c r="L20" s="55">
        <f t="shared" si="15"/>
        <v>0.0092276483563054</v>
      </c>
      <c r="M20" s="55">
        <f t="shared" si="16"/>
        <v>9.97508787316614</v>
      </c>
      <c r="N20" s="84">
        <f t="shared" si="9"/>
        <v>10</v>
      </c>
      <c r="O20" s="84"/>
      <c r="P20" s="84">
        <f t="shared" si="17"/>
        <v>10</v>
      </c>
    </row>
    <row r="21" s="36" customFormat="1" ht="20" customHeight="1" spans="1:16">
      <c r="A21" s="62"/>
      <c r="B21" s="17" t="s">
        <v>71</v>
      </c>
      <c r="C21" s="59">
        <v>47536</v>
      </c>
      <c r="D21" s="60">
        <f t="shared" si="10"/>
        <v>0.00383380778747852</v>
      </c>
      <c r="E21" s="54">
        <v>1408</v>
      </c>
      <c r="F21" s="60">
        <f t="shared" si="11"/>
        <v>0.00331110254070681</v>
      </c>
      <c r="G21" s="61">
        <v>3</v>
      </c>
      <c r="H21" s="60">
        <f t="shared" si="12"/>
        <v>0.00413793103448276</v>
      </c>
      <c r="I21" s="55">
        <v>0.980914069309667</v>
      </c>
      <c r="J21" s="55">
        <f t="shared" si="13"/>
        <v>1.01945729120163</v>
      </c>
      <c r="K21" s="55">
        <f t="shared" si="14"/>
        <v>0.00851097915070338</v>
      </c>
      <c r="L21" s="55">
        <f t="shared" si="15"/>
        <v>0.00478635030957085</v>
      </c>
      <c r="M21" s="55">
        <f t="shared" si="16"/>
        <v>5.17404468464609</v>
      </c>
      <c r="N21" s="84">
        <f t="shared" si="9"/>
        <v>5</v>
      </c>
      <c r="O21" s="84"/>
      <c r="P21" s="84">
        <f t="shared" si="17"/>
        <v>5</v>
      </c>
    </row>
    <row r="22" s="36" customFormat="1" ht="37" customHeight="1" spans="1:16">
      <c r="A22" s="62"/>
      <c r="B22" s="17" t="s">
        <v>72</v>
      </c>
      <c r="C22" s="59">
        <v>42011</v>
      </c>
      <c r="D22" s="60">
        <f t="shared" si="10"/>
        <v>0.00338821312183945</v>
      </c>
      <c r="E22" s="54">
        <v>1935</v>
      </c>
      <c r="F22" s="60">
        <f t="shared" si="11"/>
        <v>0.00455041435814465</v>
      </c>
      <c r="G22" s="61">
        <v>2</v>
      </c>
      <c r="H22" s="60">
        <f t="shared" si="12"/>
        <v>0.00275862068965517</v>
      </c>
      <c r="I22" s="55">
        <v>1.04039983010256</v>
      </c>
      <c r="J22" s="55">
        <f t="shared" si="13"/>
        <v>0.961168938196984</v>
      </c>
      <c r="K22" s="55">
        <f t="shared" si="14"/>
        <v>0.0080243565511763</v>
      </c>
      <c r="L22" s="55">
        <f t="shared" si="15"/>
        <v>0.00429604508209415</v>
      </c>
      <c r="M22" s="55">
        <f t="shared" si="16"/>
        <v>4.64402473374378</v>
      </c>
      <c r="N22" s="84">
        <f t="shared" si="9"/>
        <v>5</v>
      </c>
      <c r="O22" s="84"/>
      <c r="P22" s="84">
        <f t="shared" si="17"/>
        <v>5</v>
      </c>
    </row>
    <row r="23" s="36" customFormat="1" ht="20" customHeight="1" spans="1:16">
      <c r="A23" s="64"/>
      <c r="B23" s="17" t="s">
        <v>73</v>
      </c>
      <c r="C23" s="59">
        <v>74277</v>
      </c>
      <c r="D23" s="60">
        <f t="shared" si="10"/>
        <v>0.00599048596917162</v>
      </c>
      <c r="E23" s="54">
        <v>3559</v>
      </c>
      <c r="F23" s="60">
        <f t="shared" si="11"/>
        <v>0.00836947012952807</v>
      </c>
      <c r="G23" s="59">
        <v>3</v>
      </c>
      <c r="H23" s="60">
        <f t="shared" si="12"/>
        <v>0.00413793103448276</v>
      </c>
      <c r="I23" s="55">
        <v>0.778770262136333</v>
      </c>
      <c r="J23" s="55">
        <f t="shared" si="13"/>
        <v>1.28407573917472</v>
      </c>
      <c r="K23" s="55">
        <f t="shared" si="14"/>
        <v>0.0107201566346722</v>
      </c>
      <c r="L23" s="55">
        <f t="shared" si="15"/>
        <v>0.00667119496046748</v>
      </c>
      <c r="M23" s="55">
        <f t="shared" si="16"/>
        <v>7.21156175226534</v>
      </c>
      <c r="N23" s="84">
        <f t="shared" si="9"/>
        <v>7</v>
      </c>
      <c r="O23" s="84"/>
      <c r="P23" s="84">
        <f t="shared" si="17"/>
        <v>7</v>
      </c>
    </row>
    <row r="24" s="37" customFormat="1" ht="20" customHeight="1" spans="1:16">
      <c r="A24" s="62" t="s">
        <v>74</v>
      </c>
      <c r="B24" s="16" t="s">
        <v>75</v>
      </c>
      <c r="C24" s="56">
        <v>47284</v>
      </c>
      <c r="D24" s="57">
        <f t="shared" si="10"/>
        <v>0.00381348383168829</v>
      </c>
      <c r="E24" s="58">
        <v>947</v>
      </c>
      <c r="F24" s="57">
        <f t="shared" si="11"/>
        <v>0.00222699865486459</v>
      </c>
      <c r="G24" s="63">
        <v>4</v>
      </c>
      <c r="H24" s="57">
        <f t="shared" si="12"/>
        <v>0.00551724137931034</v>
      </c>
      <c r="I24" s="82">
        <v>0.772672949866705</v>
      </c>
      <c r="J24" s="82">
        <f t="shared" si="13"/>
        <v>1.29420863014877</v>
      </c>
      <c r="K24" s="82">
        <f t="shared" si="14"/>
        <v>0.0108047514721027</v>
      </c>
      <c r="L24" s="82">
        <f t="shared" si="15"/>
        <v>0.00557594334345525</v>
      </c>
      <c r="M24" s="82">
        <f t="shared" si="16"/>
        <v>6.02759475427512</v>
      </c>
      <c r="N24" s="83">
        <f t="shared" si="9"/>
        <v>6</v>
      </c>
      <c r="O24" s="83"/>
      <c r="P24" s="83">
        <f t="shared" si="17"/>
        <v>6</v>
      </c>
    </row>
    <row r="25" s="38" customFormat="1" ht="20" customHeight="1" spans="1:16">
      <c r="A25" s="62"/>
      <c r="B25" s="65" t="s">
        <v>76</v>
      </c>
      <c r="C25" s="59">
        <v>95554</v>
      </c>
      <c r="D25" s="60">
        <f t="shared" si="10"/>
        <v>0.00770648917293678</v>
      </c>
      <c r="E25" s="54">
        <v>4000</v>
      </c>
      <c r="F25" s="60">
        <f t="shared" si="11"/>
        <v>0.00940654130882616</v>
      </c>
      <c r="G25" s="61">
        <v>3</v>
      </c>
      <c r="H25" s="60">
        <f t="shared" si="12"/>
        <v>0.00413793103448276</v>
      </c>
      <c r="I25" s="55">
        <v>0.677761515121478</v>
      </c>
      <c r="J25" s="55">
        <f t="shared" si="13"/>
        <v>1.47544523802117</v>
      </c>
      <c r="K25" s="55">
        <f t="shared" si="14"/>
        <v>0.0123178123960459</v>
      </c>
      <c r="L25" s="55">
        <f t="shared" si="15"/>
        <v>0.00754134098935487</v>
      </c>
      <c r="M25" s="55">
        <f t="shared" si="16"/>
        <v>8.15218960949262</v>
      </c>
      <c r="N25" s="84">
        <f t="shared" si="9"/>
        <v>8</v>
      </c>
      <c r="O25" s="84"/>
      <c r="P25" s="84">
        <f t="shared" si="17"/>
        <v>8</v>
      </c>
    </row>
    <row r="26" s="38" customFormat="1" ht="20" customHeight="1" spans="1:16">
      <c r="A26" s="62"/>
      <c r="B26" s="65" t="s">
        <v>77</v>
      </c>
      <c r="C26" s="59">
        <v>103688</v>
      </c>
      <c r="D26" s="60">
        <f t="shared" si="10"/>
        <v>0.00836250130149935</v>
      </c>
      <c r="E26" s="54">
        <v>6883</v>
      </c>
      <c r="F26" s="60">
        <f t="shared" si="11"/>
        <v>0.0161863059571626</v>
      </c>
      <c r="G26" s="61">
        <v>5</v>
      </c>
      <c r="H26" s="60">
        <f t="shared" si="12"/>
        <v>0.00689655172413793</v>
      </c>
      <c r="I26" s="55">
        <v>0.887965554248654</v>
      </c>
      <c r="J26" s="55">
        <f t="shared" si="13"/>
        <v>1.12616981054647</v>
      </c>
      <c r="K26" s="55">
        <f t="shared" si="14"/>
        <v>0.00940187280078702</v>
      </c>
      <c r="L26" s="55">
        <f t="shared" si="15"/>
        <v>0.00954875670154497</v>
      </c>
      <c r="M26" s="55">
        <f t="shared" si="16"/>
        <v>10.3222059943701</v>
      </c>
      <c r="N26" s="84">
        <f t="shared" si="9"/>
        <v>10</v>
      </c>
      <c r="O26" s="84"/>
      <c r="P26" s="84">
        <f t="shared" si="17"/>
        <v>10</v>
      </c>
    </row>
    <row r="27" s="36" customFormat="1" ht="20" customHeight="1" spans="1:16">
      <c r="A27" s="62"/>
      <c r="B27" s="17" t="s">
        <v>78</v>
      </c>
      <c r="C27" s="59">
        <v>149023</v>
      </c>
      <c r="D27" s="60">
        <f t="shared" si="10"/>
        <v>0.0120187970782862</v>
      </c>
      <c r="E27" s="54">
        <v>5343</v>
      </c>
      <c r="F27" s="60">
        <f t="shared" si="11"/>
        <v>0.0125647875532645</v>
      </c>
      <c r="G27" s="61">
        <v>2</v>
      </c>
      <c r="H27" s="60">
        <f t="shared" si="12"/>
        <v>0.00275862068965517</v>
      </c>
      <c r="I27" s="55">
        <v>0.675554174863441</v>
      </c>
      <c r="J27" s="55">
        <f t="shared" si="13"/>
        <v>1.48026618324451</v>
      </c>
      <c r="K27" s="55">
        <f t="shared" si="14"/>
        <v>0.0123580602461879</v>
      </c>
      <c r="L27" s="55">
        <f t="shared" si="15"/>
        <v>0.0084917772514098</v>
      </c>
      <c r="M27" s="55">
        <f t="shared" si="16"/>
        <v>9.179611208774</v>
      </c>
      <c r="N27" s="84">
        <f t="shared" si="9"/>
        <v>9</v>
      </c>
      <c r="O27" s="84"/>
      <c r="P27" s="84">
        <f t="shared" si="17"/>
        <v>9</v>
      </c>
    </row>
    <row r="28" s="36" customFormat="1" ht="20" customHeight="1" spans="1:16">
      <c r="A28" s="62"/>
      <c r="B28" s="17" t="s">
        <v>79</v>
      </c>
      <c r="C28" s="59">
        <v>172226</v>
      </c>
      <c r="D28" s="60">
        <f t="shared" si="10"/>
        <v>0.0138901333727338</v>
      </c>
      <c r="E28" s="54">
        <v>7397</v>
      </c>
      <c r="F28" s="60">
        <f t="shared" si="11"/>
        <v>0.0173950465153468</v>
      </c>
      <c r="G28" s="61">
        <v>5</v>
      </c>
      <c r="H28" s="60">
        <f t="shared" si="12"/>
        <v>0.00689655172413793</v>
      </c>
      <c r="I28" s="55">
        <v>0.721823420175681</v>
      </c>
      <c r="J28" s="55">
        <f t="shared" si="13"/>
        <v>1.38538037427023</v>
      </c>
      <c r="K28" s="55">
        <f t="shared" si="14"/>
        <v>0.0115659023511516</v>
      </c>
      <c r="L28" s="55">
        <f t="shared" si="15"/>
        <v>0.0113288371375016</v>
      </c>
      <c r="M28" s="55">
        <f t="shared" si="16"/>
        <v>12.2464729456392</v>
      </c>
      <c r="N28" s="84">
        <f t="shared" si="9"/>
        <v>12</v>
      </c>
      <c r="O28" s="84"/>
      <c r="P28" s="84">
        <f t="shared" si="17"/>
        <v>12</v>
      </c>
    </row>
    <row r="29" s="36" customFormat="1" ht="20" customHeight="1" spans="1:16">
      <c r="A29" s="64"/>
      <c r="B29" s="17" t="s">
        <v>80</v>
      </c>
      <c r="C29" s="59">
        <v>76894</v>
      </c>
      <c r="D29" s="60">
        <f t="shared" si="10"/>
        <v>0.00620154863704084</v>
      </c>
      <c r="E29" s="54">
        <v>4360</v>
      </c>
      <c r="F29" s="60">
        <f t="shared" si="11"/>
        <v>0.0102531300266205</v>
      </c>
      <c r="G29" s="61">
        <v>5</v>
      </c>
      <c r="H29" s="60">
        <f t="shared" si="12"/>
        <v>0.00689655172413793</v>
      </c>
      <c r="I29" s="55">
        <v>0.756644070864609</v>
      </c>
      <c r="J29" s="55">
        <f t="shared" si="13"/>
        <v>1.32162536984835</v>
      </c>
      <c r="K29" s="55">
        <f t="shared" si="14"/>
        <v>0.0110336411980159</v>
      </c>
      <c r="L29" s="55">
        <f t="shared" si="15"/>
        <v>0.00825628466199062</v>
      </c>
      <c r="M29" s="55">
        <f t="shared" si="16"/>
        <v>8.92504371961186</v>
      </c>
      <c r="N29" s="84">
        <f t="shared" si="9"/>
        <v>9</v>
      </c>
      <c r="O29" s="84"/>
      <c r="P29" s="84">
        <f t="shared" si="17"/>
        <v>9</v>
      </c>
    </row>
    <row r="30" s="37" customFormat="1" ht="20" customHeight="1" spans="1:16">
      <c r="A30" s="66" t="s">
        <v>81</v>
      </c>
      <c r="B30" s="67" t="s">
        <v>171</v>
      </c>
      <c r="C30" s="56">
        <v>83187</v>
      </c>
      <c r="D30" s="57">
        <f t="shared" si="10"/>
        <v>0.0067090829774692</v>
      </c>
      <c r="E30" s="58">
        <v>1308</v>
      </c>
      <c r="F30" s="57">
        <f t="shared" si="11"/>
        <v>0.00307593900798615</v>
      </c>
      <c r="G30" s="63">
        <v>4</v>
      </c>
      <c r="H30" s="57">
        <f t="shared" si="12"/>
        <v>0.00551724137931034</v>
      </c>
      <c r="I30" s="82">
        <v>0.773008201549875</v>
      </c>
      <c r="J30" s="82">
        <f t="shared" si="13"/>
        <v>1.29364733517058</v>
      </c>
      <c r="K30" s="82">
        <f t="shared" si="14"/>
        <v>0.0108000654789787</v>
      </c>
      <c r="L30" s="82">
        <f t="shared" si="15"/>
        <v>0.00632391404461094</v>
      </c>
      <c r="M30" s="82">
        <f t="shared" si="16"/>
        <v>6.83615108222443</v>
      </c>
      <c r="N30" s="83">
        <f t="shared" si="9"/>
        <v>7</v>
      </c>
      <c r="O30" s="83"/>
      <c r="P30" s="83">
        <f t="shared" si="17"/>
        <v>7</v>
      </c>
    </row>
    <row r="31" s="37" customFormat="1" ht="20" customHeight="1" spans="1:16">
      <c r="A31" s="66"/>
      <c r="B31" s="67" t="s">
        <v>172</v>
      </c>
      <c r="C31" s="56">
        <v>140641</v>
      </c>
      <c r="D31" s="57">
        <f t="shared" si="10"/>
        <v>0.0113427835964062</v>
      </c>
      <c r="E31" s="58">
        <v>4879</v>
      </c>
      <c r="F31" s="57">
        <f t="shared" si="11"/>
        <v>0.0114736287614407</v>
      </c>
      <c r="G31" s="63">
        <v>1</v>
      </c>
      <c r="H31" s="57">
        <f t="shared" si="12"/>
        <v>0.00137931034482759</v>
      </c>
      <c r="I31" s="82">
        <v>0.922975055807944</v>
      </c>
      <c r="J31" s="82">
        <f t="shared" si="13"/>
        <v>1.08345289908689</v>
      </c>
      <c r="K31" s="82">
        <f t="shared" si="14"/>
        <v>0.00904524899128301</v>
      </c>
      <c r="L31" s="82">
        <f t="shared" si="15"/>
        <v>0.00692405640775703</v>
      </c>
      <c r="M31" s="82">
        <f t="shared" si="16"/>
        <v>7.48490497678535</v>
      </c>
      <c r="N31" s="83">
        <f t="shared" si="9"/>
        <v>7</v>
      </c>
      <c r="O31" s="83"/>
      <c r="P31" s="83">
        <f t="shared" si="17"/>
        <v>7</v>
      </c>
    </row>
    <row r="32" s="38" customFormat="1" ht="20" customHeight="1" spans="1:16">
      <c r="A32" s="62"/>
      <c r="B32" s="65" t="s">
        <v>84</v>
      </c>
      <c r="C32" s="59">
        <v>53737</v>
      </c>
      <c r="D32" s="60">
        <f t="shared" si="10"/>
        <v>0.00433392227103108</v>
      </c>
      <c r="E32" s="54">
        <v>2298</v>
      </c>
      <c r="F32" s="60">
        <f t="shared" si="11"/>
        <v>0.00540405798192063</v>
      </c>
      <c r="G32" s="61">
        <v>3</v>
      </c>
      <c r="H32" s="60">
        <f t="shared" si="12"/>
        <v>0.00413793103448276</v>
      </c>
      <c r="I32" s="55">
        <v>1.03264572967954</v>
      </c>
      <c r="J32" s="55">
        <f t="shared" si="13"/>
        <v>0.968386321909576</v>
      </c>
      <c r="K32" s="55">
        <f t="shared" si="14"/>
        <v>0.00808461116196838</v>
      </c>
      <c r="L32" s="55">
        <f t="shared" si="15"/>
        <v>0.00521969069677712</v>
      </c>
      <c r="M32" s="55">
        <f t="shared" si="16"/>
        <v>5.64248564321607</v>
      </c>
      <c r="N32" s="84">
        <f t="shared" si="9"/>
        <v>6</v>
      </c>
      <c r="O32" s="84"/>
      <c r="P32" s="84">
        <f t="shared" si="17"/>
        <v>6</v>
      </c>
    </row>
    <row r="33" s="38" customFormat="1" ht="20" customHeight="1" spans="1:16">
      <c r="A33" s="62"/>
      <c r="B33" s="65" t="s">
        <v>85</v>
      </c>
      <c r="C33" s="59">
        <v>58001</v>
      </c>
      <c r="D33" s="60">
        <f t="shared" si="10"/>
        <v>0.00467781650710076</v>
      </c>
      <c r="E33" s="54">
        <v>2014</v>
      </c>
      <c r="F33" s="60">
        <f t="shared" si="11"/>
        <v>0.00473619354899397</v>
      </c>
      <c r="G33" s="61">
        <v>1</v>
      </c>
      <c r="H33" s="60">
        <f t="shared" si="12"/>
        <v>0.00137931034482759</v>
      </c>
      <c r="I33" s="55">
        <v>1.04969726336599</v>
      </c>
      <c r="J33" s="55">
        <f t="shared" si="13"/>
        <v>0.952655622625299</v>
      </c>
      <c r="K33" s="55">
        <f t="shared" si="14"/>
        <v>0.00795328280246775</v>
      </c>
      <c r="L33" s="55">
        <f t="shared" si="15"/>
        <v>0.00402518270964353</v>
      </c>
      <c r="M33" s="55">
        <f t="shared" si="16"/>
        <v>4.35122250912466</v>
      </c>
      <c r="N33" s="84">
        <f t="shared" si="9"/>
        <v>4</v>
      </c>
      <c r="O33" s="84"/>
      <c r="P33" s="84">
        <f t="shared" si="17"/>
        <v>4</v>
      </c>
    </row>
    <row r="34" s="36" customFormat="1" ht="20" customHeight="1" spans="1:16">
      <c r="A34" s="62"/>
      <c r="B34" s="17" t="s">
        <v>86</v>
      </c>
      <c r="C34" s="59">
        <v>238694</v>
      </c>
      <c r="D34" s="60">
        <f t="shared" si="10"/>
        <v>0.0192508186642628</v>
      </c>
      <c r="E34" s="54">
        <v>9776</v>
      </c>
      <c r="F34" s="60">
        <f t="shared" si="11"/>
        <v>0.0229895869587711</v>
      </c>
      <c r="G34" s="61">
        <v>4</v>
      </c>
      <c r="H34" s="60">
        <f t="shared" si="12"/>
        <v>0.00551724137931034</v>
      </c>
      <c r="I34" s="55">
        <v>0.754216108013885</v>
      </c>
      <c r="J34" s="55">
        <f t="shared" si="13"/>
        <v>1.32587992933928</v>
      </c>
      <c r="K34" s="55">
        <f t="shared" si="14"/>
        <v>0.0110691605546729</v>
      </c>
      <c r="L34" s="55">
        <f t="shared" si="15"/>
        <v>0.0128688097872655</v>
      </c>
      <c r="M34" s="55">
        <f t="shared" si="16"/>
        <v>13.911183380034</v>
      </c>
      <c r="N34" s="84">
        <f t="shared" si="9"/>
        <v>14</v>
      </c>
      <c r="O34" s="84"/>
      <c r="P34" s="84">
        <f t="shared" si="17"/>
        <v>14</v>
      </c>
    </row>
    <row r="35" s="36" customFormat="1" ht="20" customHeight="1" spans="1:16">
      <c r="A35" s="62"/>
      <c r="B35" s="17" t="s">
        <v>87</v>
      </c>
      <c r="C35" s="59">
        <v>220438</v>
      </c>
      <c r="D35" s="60">
        <f t="shared" si="10"/>
        <v>0.0177784609781259</v>
      </c>
      <c r="E35" s="54">
        <v>6224</v>
      </c>
      <c r="F35" s="60">
        <f t="shared" si="11"/>
        <v>0.0146365782765335</v>
      </c>
      <c r="G35" s="61">
        <v>3</v>
      </c>
      <c r="H35" s="60">
        <f t="shared" si="12"/>
        <v>0.00413793103448276</v>
      </c>
      <c r="I35" s="55">
        <v>0.710175132408709</v>
      </c>
      <c r="J35" s="55">
        <f t="shared" si="13"/>
        <v>1.40810337389355</v>
      </c>
      <c r="K35" s="55">
        <f t="shared" si="14"/>
        <v>0.0117556062040786</v>
      </c>
      <c r="L35" s="55">
        <f t="shared" si="15"/>
        <v>0.0104893015055407</v>
      </c>
      <c r="M35" s="55">
        <f t="shared" si="16"/>
        <v>11.3389349274895</v>
      </c>
      <c r="N35" s="84">
        <f t="shared" si="9"/>
        <v>11</v>
      </c>
      <c r="O35" s="84"/>
      <c r="P35" s="84">
        <f t="shared" si="17"/>
        <v>11</v>
      </c>
    </row>
    <row r="36" s="36" customFormat="1" ht="20" customHeight="1" spans="1:16">
      <c r="A36" s="62"/>
      <c r="B36" s="17" t="s">
        <v>88</v>
      </c>
      <c r="C36" s="59">
        <v>146197</v>
      </c>
      <c r="D36" s="60">
        <f t="shared" si="10"/>
        <v>0.01179087843121</v>
      </c>
      <c r="E36" s="54">
        <v>5065</v>
      </c>
      <c r="F36" s="60">
        <f t="shared" si="11"/>
        <v>0.0119110329323011</v>
      </c>
      <c r="G36" s="61">
        <v>2</v>
      </c>
      <c r="H36" s="60">
        <f t="shared" si="12"/>
        <v>0.00275862068965517</v>
      </c>
      <c r="I36" s="55">
        <v>0.642423236594075</v>
      </c>
      <c r="J36" s="55">
        <f t="shared" si="13"/>
        <v>1.55660621073061</v>
      </c>
      <c r="K36" s="55">
        <f t="shared" si="14"/>
        <v>0.0129953879576142</v>
      </c>
      <c r="L36" s="55">
        <f t="shared" si="15"/>
        <v>0.00844290814008713</v>
      </c>
      <c r="M36" s="55">
        <f t="shared" si="16"/>
        <v>9.12678369943419</v>
      </c>
      <c r="N36" s="84">
        <f t="shared" si="9"/>
        <v>9</v>
      </c>
      <c r="O36" s="84"/>
      <c r="P36" s="84">
        <f t="shared" si="17"/>
        <v>9</v>
      </c>
    </row>
    <row r="37" s="36" customFormat="1" ht="20" customHeight="1" spans="1:16">
      <c r="A37" s="64"/>
      <c r="B37" s="17" t="s">
        <v>89</v>
      </c>
      <c r="C37" s="59">
        <v>119328</v>
      </c>
      <c r="D37" s="60">
        <f t="shared" si="10"/>
        <v>0.00962387697038533</v>
      </c>
      <c r="E37" s="54">
        <v>4872</v>
      </c>
      <c r="F37" s="60">
        <f t="shared" si="11"/>
        <v>0.0114571673141503</v>
      </c>
      <c r="G37" s="61">
        <v>2</v>
      </c>
      <c r="H37" s="60">
        <f t="shared" si="12"/>
        <v>0.00275862068965517</v>
      </c>
      <c r="I37" s="55">
        <v>0.73383458718279</v>
      </c>
      <c r="J37" s="55">
        <f t="shared" si="13"/>
        <v>1.36270491670204</v>
      </c>
      <c r="K37" s="55">
        <f t="shared" si="14"/>
        <v>0.0113765954049351</v>
      </c>
      <c r="L37" s="55">
        <f t="shared" si="15"/>
        <v>0.00759497621375621</v>
      </c>
      <c r="M37" s="55">
        <f t="shared" si="16"/>
        <v>8.21016928707047</v>
      </c>
      <c r="N37" s="84">
        <f t="shared" si="9"/>
        <v>8</v>
      </c>
      <c r="O37" s="84"/>
      <c r="P37" s="84">
        <f t="shared" si="17"/>
        <v>8</v>
      </c>
    </row>
    <row r="38" s="39" customFormat="1" ht="20" customHeight="1" spans="1:16">
      <c r="A38" s="68" t="s">
        <v>90</v>
      </c>
      <c r="B38" s="30" t="s">
        <v>91</v>
      </c>
      <c r="C38" s="56">
        <v>0</v>
      </c>
      <c r="D38" s="57">
        <v>0</v>
      </c>
      <c r="E38" s="58">
        <v>0</v>
      </c>
      <c r="F38" s="57">
        <v>0</v>
      </c>
      <c r="G38" s="63">
        <v>0</v>
      </c>
      <c r="H38" s="57">
        <v>0</v>
      </c>
      <c r="I38" s="82">
        <v>0</v>
      </c>
      <c r="J38" s="82">
        <v>0</v>
      </c>
      <c r="K38" s="82">
        <v>0</v>
      </c>
      <c r="L38" s="82">
        <f t="shared" si="15"/>
        <v>0</v>
      </c>
      <c r="M38" s="82">
        <v>0</v>
      </c>
      <c r="N38" s="83">
        <f t="shared" si="9"/>
        <v>0</v>
      </c>
      <c r="O38" s="58">
        <v>1285</v>
      </c>
      <c r="P38" s="83">
        <f t="shared" si="17"/>
        <v>1285</v>
      </c>
    </row>
    <row r="39" s="37" customFormat="1" ht="20" customHeight="1" spans="1:16">
      <c r="A39" s="68"/>
      <c r="B39" s="69" t="s">
        <v>173</v>
      </c>
      <c r="C39" s="56">
        <v>157904</v>
      </c>
      <c r="D39" s="57">
        <f t="shared" ref="D39:D49" si="18">C39/$C$6</f>
        <v>0.0127350552186555</v>
      </c>
      <c r="E39" s="58">
        <v>2168</v>
      </c>
      <c r="F39" s="57">
        <f t="shared" ref="F39:F49" si="19">E39/$E$6</f>
        <v>0.00509834538938378</v>
      </c>
      <c r="G39" s="63">
        <v>17</v>
      </c>
      <c r="H39" s="57">
        <f t="shared" ref="H39:H49" si="20">G39/$G$6</f>
        <v>0.023448275862069</v>
      </c>
      <c r="I39" s="82">
        <v>0.973746845230635</v>
      </c>
      <c r="J39" s="82">
        <f t="shared" ref="J39:J49" si="21">1/I39</f>
        <v>1.02696096516045</v>
      </c>
      <c r="K39" s="82">
        <f t="shared" ref="K39:K49" si="22">J39/$J$6</f>
        <v>0.00857362386683657</v>
      </c>
      <c r="L39" s="82">
        <f t="shared" si="15"/>
        <v>0.0146607152398028</v>
      </c>
      <c r="M39" s="82">
        <f t="shared" ref="M39:M49" si="23">L39*$M$6</f>
        <v>15.8482331742268</v>
      </c>
      <c r="N39" s="83">
        <f t="shared" si="9"/>
        <v>16</v>
      </c>
      <c r="O39" s="85"/>
      <c r="P39" s="83">
        <f t="shared" si="17"/>
        <v>16</v>
      </c>
    </row>
    <row r="40" s="37" customFormat="1" ht="20" customHeight="1" spans="1:16">
      <c r="A40" s="68"/>
      <c r="B40" s="69" t="s">
        <v>174</v>
      </c>
      <c r="C40" s="56">
        <v>74002</v>
      </c>
      <c r="D40" s="57">
        <f t="shared" si="18"/>
        <v>0.00596830704916244</v>
      </c>
      <c r="E40" s="58">
        <v>1089</v>
      </c>
      <c r="F40" s="57">
        <f t="shared" si="19"/>
        <v>0.00256093087132792</v>
      </c>
      <c r="G40" s="63">
        <v>7</v>
      </c>
      <c r="H40" s="57">
        <f t="shared" si="20"/>
        <v>0.0096551724137931</v>
      </c>
      <c r="I40" s="82">
        <v>1.41500784394683</v>
      </c>
      <c r="J40" s="82">
        <f t="shared" si="21"/>
        <v>0.706709863325377</v>
      </c>
      <c r="K40" s="82">
        <f t="shared" si="22"/>
        <v>0.00589999499171673</v>
      </c>
      <c r="L40" s="82">
        <f t="shared" si="15"/>
        <v>0.00674791554795866</v>
      </c>
      <c r="M40" s="82">
        <f t="shared" si="23"/>
        <v>7.29449670734331</v>
      </c>
      <c r="N40" s="83">
        <f t="shared" ref="N40:N71" si="24">ROUND(M40,0)</f>
        <v>7</v>
      </c>
      <c r="O40" s="85"/>
      <c r="P40" s="83">
        <f t="shared" si="17"/>
        <v>7</v>
      </c>
    </row>
    <row r="41" s="38" customFormat="1" ht="20" customHeight="1" spans="1:16">
      <c r="A41" s="70"/>
      <c r="B41" s="17" t="s">
        <v>94</v>
      </c>
      <c r="C41" s="59">
        <v>145363</v>
      </c>
      <c r="D41" s="60">
        <f t="shared" si="18"/>
        <v>0.0117236158156185</v>
      </c>
      <c r="E41" s="54">
        <v>5640</v>
      </c>
      <c r="F41" s="60">
        <f t="shared" si="19"/>
        <v>0.0132632232454449</v>
      </c>
      <c r="G41" s="61">
        <v>8</v>
      </c>
      <c r="H41" s="60">
        <f t="shared" si="20"/>
        <v>0.0110344827586207</v>
      </c>
      <c r="I41" s="55">
        <v>1.16799921146137</v>
      </c>
      <c r="J41" s="55">
        <f t="shared" si="21"/>
        <v>0.856164961574611</v>
      </c>
      <c r="K41" s="55">
        <f t="shared" si="22"/>
        <v>0.00714772673697332</v>
      </c>
      <c r="L41" s="55">
        <f t="shared" si="15"/>
        <v>0.0108407062630556</v>
      </c>
      <c r="M41" s="55">
        <f t="shared" si="23"/>
        <v>11.7188034703631</v>
      </c>
      <c r="N41" s="84">
        <f t="shared" si="24"/>
        <v>12</v>
      </c>
      <c r="O41" s="86"/>
      <c r="P41" s="84">
        <f t="shared" si="17"/>
        <v>12</v>
      </c>
    </row>
    <row r="42" s="38" customFormat="1" ht="20" customHeight="1" spans="1:16">
      <c r="A42" s="70"/>
      <c r="B42" s="17" t="s">
        <v>95</v>
      </c>
      <c r="C42" s="59">
        <v>66175</v>
      </c>
      <c r="D42" s="60">
        <f t="shared" si="18"/>
        <v>0.00533705466039194</v>
      </c>
      <c r="E42" s="54">
        <v>3324</v>
      </c>
      <c r="F42" s="60">
        <f t="shared" si="19"/>
        <v>0.00781683582763454</v>
      </c>
      <c r="G42" s="61">
        <v>1</v>
      </c>
      <c r="H42" s="60">
        <f t="shared" si="20"/>
        <v>0.00137931034482759</v>
      </c>
      <c r="I42" s="55">
        <v>1.28611406757401</v>
      </c>
      <c r="J42" s="55">
        <f t="shared" si="21"/>
        <v>0.777536009606282</v>
      </c>
      <c r="K42" s="55">
        <f t="shared" si="22"/>
        <v>0.00649128984979847</v>
      </c>
      <c r="L42" s="55">
        <f t="shared" si="15"/>
        <v>0.00448076020549602</v>
      </c>
      <c r="M42" s="55">
        <f t="shared" si="23"/>
        <v>4.8437017821412</v>
      </c>
      <c r="N42" s="84">
        <f t="shared" si="24"/>
        <v>5</v>
      </c>
      <c r="O42" s="86"/>
      <c r="P42" s="84">
        <f t="shared" si="17"/>
        <v>5</v>
      </c>
    </row>
    <row r="43" s="36" customFormat="1" ht="20" customHeight="1" spans="1:16">
      <c r="A43" s="71"/>
      <c r="B43" s="17" t="s">
        <v>96</v>
      </c>
      <c r="C43" s="59">
        <v>161446</v>
      </c>
      <c r="D43" s="60">
        <f t="shared" si="18"/>
        <v>0.0130207197083738</v>
      </c>
      <c r="E43" s="54">
        <v>3641</v>
      </c>
      <c r="F43" s="60">
        <f t="shared" si="19"/>
        <v>0.00856230422635901</v>
      </c>
      <c r="G43" s="61">
        <v>17</v>
      </c>
      <c r="H43" s="60">
        <f t="shared" si="20"/>
        <v>0.023448275862069</v>
      </c>
      <c r="I43" s="55">
        <v>1.42654640986348</v>
      </c>
      <c r="J43" s="55">
        <f t="shared" si="21"/>
        <v>0.700993667703878</v>
      </c>
      <c r="K43" s="55">
        <f t="shared" si="22"/>
        <v>0.0058522731085385</v>
      </c>
      <c r="L43" s="55">
        <f t="shared" si="15"/>
        <v>0.0148663697534819</v>
      </c>
      <c r="M43" s="55">
        <f t="shared" si="23"/>
        <v>16.0705457035139</v>
      </c>
      <c r="N43" s="84">
        <f t="shared" si="24"/>
        <v>16</v>
      </c>
      <c r="O43" s="87"/>
      <c r="P43" s="84">
        <f t="shared" si="17"/>
        <v>16</v>
      </c>
    </row>
    <row r="44" s="37" customFormat="1" ht="22" customHeight="1" spans="1:16">
      <c r="A44" s="66" t="s">
        <v>97</v>
      </c>
      <c r="B44" s="72" t="s">
        <v>175</v>
      </c>
      <c r="C44" s="56">
        <v>88546</v>
      </c>
      <c r="D44" s="57">
        <f t="shared" si="18"/>
        <v>0.00714128964048455</v>
      </c>
      <c r="E44" s="58">
        <v>1566</v>
      </c>
      <c r="F44" s="57">
        <f t="shared" si="19"/>
        <v>0.00368266092240544</v>
      </c>
      <c r="G44" s="63">
        <v>13</v>
      </c>
      <c r="H44" s="57">
        <f t="shared" si="20"/>
        <v>0.0179310344827586</v>
      </c>
      <c r="I44" s="82">
        <v>0.66691727148478</v>
      </c>
      <c r="J44" s="82">
        <f t="shared" si="21"/>
        <v>1.49943635103896</v>
      </c>
      <c r="K44" s="82">
        <f t="shared" si="22"/>
        <v>0.0125181031433472</v>
      </c>
      <c r="L44" s="82">
        <f t="shared" si="15"/>
        <v>0.0118408245343509</v>
      </c>
      <c r="M44" s="82">
        <f t="shared" si="23"/>
        <v>12.7999313216333</v>
      </c>
      <c r="N44" s="83">
        <f t="shared" si="24"/>
        <v>13</v>
      </c>
      <c r="O44" s="83"/>
      <c r="P44" s="83">
        <f t="shared" si="17"/>
        <v>13</v>
      </c>
    </row>
    <row r="45" s="36" customFormat="1" ht="20" customHeight="1" spans="1:16">
      <c r="A45" s="62"/>
      <c r="B45" s="17" t="s">
        <v>99</v>
      </c>
      <c r="C45" s="59">
        <v>53678</v>
      </c>
      <c r="D45" s="60">
        <f t="shared" si="18"/>
        <v>0.00432916388455638</v>
      </c>
      <c r="E45" s="54">
        <v>2705</v>
      </c>
      <c r="F45" s="60">
        <f t="shared" si="19"/>
        <v>0.00636117356009369</v>
      </c>
      <c r="G45" s="61">
        <v>2</v>
      </c>
      <c r="H45" s="60">
        <f t="shared" si="20"/>
        <v>0.00275862068965517</v>
      </c>
      <c r="I45" s="55">
        <v>0.770054968980233</v>
      </c>
      <c r="J45" s="55">
        <f t="shared" si="21"/>
        <v>1.29860859325962</v>
      </c>
      <c r="K45" s="55">
        <f t="shared" si="22"/>
        <v>0.0108414847365792</v>
      </c>
      <c r="L45" s="55">
        <f t="shared" si="15"/>
        <v>0.00540981271210793</v>
      </c>
      <c r="M45" s="55">
        <f t="shared" si="23"/>
        <v>5.84800754178867</v>
      </c>
      <c r="N45" s="84">
        <f t="shared" si="24"/>
        <v>6</v>
      </c>
      <c r="O45" s="84"/>
      <c r="P45" s="84">
        <f t="shared" si="17"/>
        <v>6</v>
      </c>
    </row>
    <row r="46" s="36" customFormat="1" ht="20" customHeight="1" spans="1:16">
      <c r="A46" s="62"/>
      <c r="B46" s="17" t="s">
        <v>100</v>
      </c>
      <c r="C46" s="59">
        <v>255097</v>
      </c>
      <c r="D46" s="60">
        <f t="shared" si="18"/>
        <v>0.020573730754847</v>
      </c>
      <c r="E46" s="54">
        <v>10819</v>
      </c>
      <c r="F46" s="60">
        <f t="shared" si="19"/>
        <v>0.0254423426050476</v>
      </c>
      <c r="G46" s="61">
        <v>12</v>
      </c>
      <c r="H46" s="60">
        <f t="shared" si="20"/>
        <v>0.016551724137931</v>
      </c>
      <c r="I46" s="55">
        <v>0.667516867690866</v>
      </c>
      <c r="J46" s="55">
        <f t="shared" si="21"/>
        <v>1.49808948417931</v>
      </c>
      <c r="K46" s="55">
        <f t="shared" si="22"/>
        <v>0.0125068587725823</v>
      </c>
      <c r="L46" s="55">
        <f t="shared" si="15"/>
        <v>0.0183252760816678</v>
      </c>
      <c r="M46" s="55">
        <f t="shared" si="23"/>
        <v>19.8096234442829</v>
      </c>
      <c r="N46" s="84">
        <f t="shared" si="24"/>
        <v>20</v>
      </c>
      <c r="O46" s="84"/>
      <c r="P46" s="84">
        <f t="shared" si="17"/>
        <v>20</v>
      </c>
    </row>
    <row r="47" s="36" customFormat="1" ht="20" customHeight="1" spans="1:16">
      <c r="A47" s="64"/>
      <c r="B47" s="17" t="s">
        <v>101</v>
      </c>
      <c r="C47" s="59">
        <v>141409</v>
      </c>
      <c r="D47" s="60">
        <f t="shared" si="18"/>
        <v>0.0114047232711955</v>
      </c>
      <c r="E47" s="54">
        <v>7587</v>
      </c>
      <c r="F47" s="60">
        <f t="shared" si="19"/>
        <v>0.017841857227516</v>
      </c>
      <c r="G47" s="61">
        <v>10</v>
      </c>
      <c r="H47" s="60">
        <f t="shared" si="20"/>
        <v>0.0137931034482759</v>
      </c>
      <c r="I47" s="55">
        <v>0.797941823600712</v>
      </c>
      <c r="J47" s="55">
        <f t="shared" si="21"/>
        <v>1.25322419557794</v>
      </c>
      <c r="K47" s="55">
        <f t="shared" si="22"/>
        <v>0.0104625913138046</v>
      </c>
      <c r="L47" s="55">
        <f t="shared" si="15"/>
        <v>0.0134590757418136</v>
      </c>
      <c r="M47" s="55">
        <f t="shared" si="23"/>
        <v>14.5492608769005</v>
      </c>
      <c r="N47" s="84">
        <f t="shared" si="24"/>
        <v>15</v>
      </c>
      <c r="O47" s="84"/>
      <c r="P47" s="84">
        <f t="shared" si="17"/>
        <v>15</v>
      </c>
    </row>
    <row r="48" s="38" customFormat="1" ht="20" customHeight="1" spans="1:16">
      <c r="A48" s="26" t="s">
        <v>104</v>
      </c>
      <c r="B48" s="23" t="s">
        <v>108</v>
      </c>
      <c r="C48" s="59">
        <v>246513</v>
      </c>
      <c r="D48" s="60">
        <f t="shared" si="18"/>
        <v>0.0198814258480876</v>
      </c>
      <c r="E48" s="54">
        <v>6872</v>
      </c>
      <c r="F48" s="60">
        <f t="shared" si="19"/>
        <v>0.0161604379685633</v>
      </c>
      <c r="G48" s="73">
        <v>14</v>
      </c>
      <c r="H48" s="60">
        <f t="shared" si="20"/>
        <v>0.0193103448275862</v>
      </c>
      <c r="I48" s="55">
        <v>1.04833956506561</v>
      </c>
      <c r="J48" s="55">
        <f t="shared" si="21"/>
        <v>0.95388940122413</v>
      </c>
      <c r="K48" s="55">
        <f t="shared" si="22"/>
        <v>0.00796358305145499</v>
      </c>
      <c r="L48" s="55">
        <f t="shared" si="15"/>
        <v>0.0165252273046557</v>
      </c>
      <c r="M48" s="55">
        <f t="shared" si="23"/>
        <v>17.8637707163328</v>
      </c>
      <c r="N48" s="84">
        <f t="shared" si="24"/>
        <v>18</v>
      </c>
      <c r="O48" s="84"/>
      <c r="P48" s="84">
        <f t="shared" si="17"/>
        <v>18</v>
      </c>
    </row>
    <row r="49" s="38" customFormat="1" ht="20" customHeight="1" spans="1:16">
      <c r="A49" s="26"/>
      <c r="B49" s="23" t="s">
        <v>109</v>
      </c>
      <c r="C49" s="59">
        <v>166750</v>
      </c>
      <c r="D49" s="60">
        <f t="shared" si="18"/>
        <v>0.0134484905873873</v>
      </c>
      <c r="E49" s="54">
        <v>2960</v>
      </c>
      <c r="F49" s="60">
        <f t="shared" si="19"/>
        <v>0.00696084056853136</v>
      </c>
      <c r="G49" s="73">
        <v>2</v>
      </c>
      <c r="H49" s="60">
        <f t="shared" si="20"/>
        <v>0.00275862068965517</v>
      </c>
      <c r="I49" s="55">
        <v>0.967828974393696</v>
      </c>
      <c r="J49" s="55">
        <f t="shared" si="21"/>
        <v>1.03324040347775</v>
      </c>
      <c r="K49" s="55">
        <f t="shared" si="22"/>
        <v>0.00862604800373557</v>
      </c>
      <c r="L49" s="55">
        <f t="shared" si="15"/>
        <v>0.00691052410779292</v>
      </c>
      <c r="M49" s="55">
        <f t="shared" si="23"/>
        <v>7.47027656052415</v>
      </c>
      <c r="N49" s="84">
        <f t="shared" si="24"/>
        <v>7</v>
      </c>
      <c r="O49" s="84"/>
      <c r="P49" s="84">
        <f t="shared" si="17"/>
        <v>7</v>
      </c>
    </row>
    <row r="50" s="38" customFormat="1" ht="20" customHeight="1" spans="1:16">
      <c r="A50" s="26"/>
      <c r="B50" s="23" t="s">
        <v>111</v>
      </c>
      <c r="C50" s="59">
        <v>110983</v>
      </c>
      <c r="D50" s="60">
        <f t="shared" ref="D50:D97" si="25">C50/$C$6</f>
        <v>0.00895084756137935</v>
      </c>
      <c r="E50" s="54">
        <v>3302</v>
      </c>
      <c r="F50" s="60">
        <f t="shared" ref="F50:F97" si="26">E50/$E$6</f>
        <v>0.00776509985043599</v>
      </c>
      <c r="G50" s="73">
        <v>3</v>
      </c>
      <c r="H50" s="60">
        <f t="shared" ref="H50:H97" si="27">G50/$G$6</f>
        <v>0.00413793103448276</v>
      </c>
      <c r="I50" s="55">
        <v>0.81720242449839</v>
      </c>
      <c r="J50" s="55">
        <f t="shared" ref="J50:J97" si="28">1/I50</f>
        <v>1.22368702052471</v>
      </c>
      <c r="K50" s="55">
        <f t="shared" ref="K50:K97" si="29">J50/$J$6</f>
        <v>0.0102159990502361</v>
      </c>
      <c r="L50" s="55">
        <f t="shared" ref="L50:L97" si="30">D50*0.2+F50*0.2+H50*0.4+K50*0.2</f>
        <v>0.00704156170620339</v>
      </c>
      <c r="M50" s="55">
        <f t="shared" ref="M50:M97" si="31">L50*$M$6</f>
        <v>7.61192820440587</v>
      </c>
      <c r="N50" s="84">
        <f t="shared" si="24"/>
        <v>8</v>
      </c>
      <c r="O50" s="84"/>
      <c r="P50" s="84">
        <f t="shared" ref="P50:P97" si="32">N50+O50</f>
        <v>8</v>
      </c>
    </row>
    <row r="51" s="37" customFormat="1" ht="20" customHeight="1" spans="1:16">
      <c r="A51" s="66" t="s">
        <v>112</v>
      </c>
      <c r="B51" s="30" t="s">
        <v>176</v>
      </c>
      <c r="C51" s="56">
        <v>99528</v>
      </c>
      <c r="D51" s="57">
        <f t="shared" si="25"/>
        <v>0.00802699472972405</v>
      </c>
      <c r="E51" s="58">
        <v>5178</v>
      </c>
      <c r="F51" s="57">
        <f t="shared" si="26"/>
        <v>0.0121767677242755</v>
      </c>
      <c r="G51" s="63">
        <v>0</v>
      </c>
      <c r="H51" s="57">
        <f t="shared" si="27"/>
        <v>0</v>
      </c>
      <c r="I51" s="82">
        <v>0.902365665971571</v>
      </c>
      <c r="J51" s="82">
        <f t="shared" si="28"/>
        <v>1.10819819249584</v>
      </c>
      <c r="K51" s="82">
        <f t="shared" si="29"/>
        <v>0.0092518360431382</v>
      </c>
      <c r="L51" s="82">
        <f t="shared" si="30"/>
        <v>0.00589111969942754</v>
      </c>
      <c r="M51" s="82">
        <f t="shared" si="31"/>
        <v>6.36830039508117</v>
      </c>
      <c r="N51" s="83">
        <f t="shared" si="24"/>
        <v>6</v>
      </c>
      <c r="O51" s="83"/>
      <c r="P51" s="83">
        <f t="shared" si="32"/>
        <v>6</v>
      </c>
    </row>
    <row r="52" s="37" customFormat="1" ht="20" customHeight="1" spans="1:16">
      <c r="A52" s="66"/>
      <c r="B52" s="30" t="s">
        <v>177</v>
      </c>
      <c r="C52" s="56">
        <v>146158</v>
      </c>
      <c r="D52" s="57">
        <f t="shared" si="25"/>
        <v>0.0117877330570996</v>
      </c>
      <c r="E52" s="58">
        <v>3476</v>
      </c>
      <c r="F52" s="57">
        <f t="shared" si="26"/>
        <v>0.00817428439736993</v>
      </c>
      <c r="G52" s="63">
        <v>1</v>
      </c>
      <c r="H52" s="57">
        <f t="shared" si="27"/>
        <v>0.00137931034482759</v>
      </c>
      <c r="I52" s="82">
        <v>0.514605040085375</v>
      </c>
      <c r="J52" s="82">
        <f t="shared" si="28"/>
        <v>1.94323786613924</v>
      </c>
      <c r="K52" s="82">
        <f t="shared" si="29"/>
        <v>0.0162231974858644</v>
      </c>
      <c r="L52" s="82">
        <f t="shared" si="30"/>
        <v>0.00778876712599781</v>
      </c>
      <c r="M52" s="82">
        <f t="shared" si="31"/>
        <v>8.41965726320364</v>
      </c>
      <c r="N52" s="83">
        <f t="shared" si="24"/>
        <v>8</v>
      </c>
      <c r="O52" s="83"/>
      <c r="P52" s="83">
        <f t="shared" si="32"/>
        <v>8</v>
      </c>
    </row>
    <row r="53" s="38" customFormat="1" ht="20" customHeight="1" spans="1:16">
      <c r="A53" s="62"/>
      <c r="B53" s="17" t="s">
        <v>115</v>
      </c>
      <c r="C53" s="59">
        <v>102247</v>
      </c>
      <c r="D53" s="60">
        <f t="shared" si="25"/>
        <v>0.00824628376065122</v>
      </c>
      <c r="E53" s="54">
        <v>5044</v>
      </c>
      <c r="F53" s="60">
        <f t="shared" si="26"/>
        <v>0.0118616485904298</v>
      </c>
      <c r="G53" s="61">
        <v>3</v>
      </c>
      <c r="H53" s="60">
        <f t="shared" si="27"/>
        <v>0.00413793103448276</v>
      </c>
      <c r="I53" s="55">
        <v>0.788844674630595</v>
      </c>
      <c r="J53" s="55">
        <f t="shared" si="28"/>
        <v>1.26767668231808</v>
      </c>
      <c r="K53" s="55">
        <f t="shared" si="29"/>
        <v>0.0105832484657841</v>
      </c>
      <c r="L53" s="55">
        <f t="shared" si="30"/>
        <v>0.00779340857716612</v>
      </c>
      <c r="M53" s="55">
        <f t="shared" si="31"/>
        <v>8.42467467191658</v>
      </c>
      <c r="N53" s="84">
        <f t="shared" si="24"/>
        <v>8</v>
      </c>
      <c r="O53" s="84"/>
      <c r="P53" s="84">
        <f t="shared" si="32"/>
        <v>8</v>
      </c>
    </row>
    <row r="54" s="36" customFormat="1" ht="20" customHeight="1" spans="1:16">
      <c r="A54" s="64"/>
      <c r="B54" s="17" t="s">
        <v>116</v>
      </c>
      <c r="C54" s="59">
        <v>226202</v>
      </c>
      <c r="D54" s="60">
        <f t="shared" si="25"/>
        <v>0.0182433311415184</v>
      </c>
      <c r="E54" s="54">
        <v>10451</v>
      </c>
      <c r="F54" s="60">
        <f t="shared" si="26"/>
        <v>0.0245769408046355</v>
      </c>
      <c r="G54" s="61">
        <v>5</v>
      </c>
      <c r="H54" s="60">
        <f t="shared" si="27"/>
        <v>0.00689655172413793</v>
      </c>
      <c r="I54" s="55">
        <v>0.637848394003773</v>
      </c>
      <c r="J54" s="55">
        <f t="shared" si="28"/>
        <v>1.5677706636886</v>
      </c>
      <c r="K54" s="55">
        <f t="shared" si="29"/>
        <v>0.013088594830697</v>
      </c>
      <c r="L54" s="55">
        <f t="shared" si="30"/>
        <v>0.0139403940450254</v>
      </c>
      <c r="M54" s="55">
        <f t="shared" si="31"/>
        <v>15.0695659626724</v>
      </c>
      <c r="N54" s="84">
        <f t="shared" si="24"/>
        <v>15</v>
      </c>
      <c r="O54" s="84"/>
      <c r="P54" s="84">
        <f t="shared" si="32"/>
        <v>15</v>
      </c>
    </row>
    <row r="55" s="37" customFormat="1" ht="20" customHeight="1" spans="1:16">
      <c r="A55" s="66" t="s">
        <v>117</v>
      </c>
      <c r="B55" s="74" t="s">
        <v>178</v>
      </c>
      <c r="C55" s="56">
        <v>60617</v>
      </c>
      <c r="D55" s="57">
        <f t="shared" si="25"/>
        <v>0.00488879852435177</v>
      </c>
      <c r="E55" s="58">
        <v>426</v>
      </c>
      <c r="F55" s="57">
        <f t="shared" si="26"/>
        <v>0.00100179664938999</v>
      </c>
      <c r="G55" s="63">
        <v>8</v>
      </c>
      <c r="H55" s="57">
        <f t="shared" si="27"/>
        <v>0.0110344827586207</v>
      </c>
      <c r="I55" s="82">
        <v>0.642932949100148</v>
      </c>
      <c r="J55" s="82">
        <f t="shared" si="28"/>
        <v>1.55537214479302</v>
      </c>
      <c r="K55" s="82">
        <f t="shared" si="29"/>
        <v>0.0129850853097681</v>
      </c>
      <c r="L55" s="82">
        <f t="shared" si="30"/>
        <v>0.00818892920015024</v>
      </c>
      <c r="M55" s="82">
        <f t="shared" si="31"/>
        <v>8.85223246536241</v>
      </c>
      <c r="N55" s="83">
        <f t="shared" si="24"/>
        <v>9</v>
      </c>
      <c r="O55" s="83"/>
      <c r="P55" s="83">
        <f t="shared" si="32"/>
        <v>9</v>
      </c>
    </row>
    <row r="56" s="37" customFormat="1" ht="20" customHeight="1" spans="1:16">
      <c r="A56" s="66"/>
      <c r="B56" s="74" t="s">
        <v>179</v>
      </c>
      <c r="C56" s="56">
        <v>91931</v>
      </c>
      <c r="D56" s="57">
        <f t="shared" si="25"/>
        <v>0.00741429198314305</v>
      </c>
      <c r="E56" s="58">
        <v>533</v>
      </c>
      <c r="F56" s="57">
        <f t="shared" si="26"/>
        <v>0.00125342162940109</v>
      </c>
      <c r="G56" s="63">
        <v>10</v>
      </c>
      <c r="H56" s="57">
        <f t="shared" si="27"/>
        <v>0.0137931034482759</v>
      </c>
      <c r="I56" s="82">
        <v>0.551196730863612</v>
      </c>
      <c r="J56" s="82">
        <f t="shared" si="28"/>
        <v>1.81423427245877</v>
      </c>
      <c r="K56" s="82">
        <f t="shared" si="29"/>
        <v>0.0151462059280463</v>
      </c>
      <c r="L56" s="82">
        <f t="shared" si="30"/>
        <v>0.0102800252874284</v>
      </c>
      <c r="M56" s="82">
        <f t="shared" si="31"/>
        <v>11.1127073357101</v>
      </c>
      <c r="N56" s="83">
        <f t="shared" si="24"/>
        <v>11</v>
      </c>
      <c r="O56" s="83"/>
      <c r="P56" s="83">
        <f t="shared" si="32"/>
        <v>11</v>
      </c>
    </row>
    <row r="57" s="37" customFormat="1" ht="20" customHeight="1" spans="1:16">
      <c r="A57" s="66"/>
      <c r="B57" s="74" t="s">
        <v>180</v>
      </c>
      <c r="C57" s="56">
        <v>78999</v>
      </c>
      <c r="D57" s="57">
        <f t="shared" si="25"/>
        <v>0.00637131818838388</v>
      </c>
      <c r="E57" s="58">
        <v>2221</v>
      </c>
      <c r="F57" s="57">
        <f t="shared" si="26"/>
        <v>0.00522298206172572</v>
      </c>
      <c r="G57" s="63">
        <v>7</v>
      </c>
      <c r="H57" s="57">
        <f t="shared" si="27"/>
        <v>0.0096551724137931</v>
      </c>
      <c r="I57" s="82">
        <v>0.655639035370723</v>
      </c>
      <c r="J57" s="82">
        <f t="shared" si="28"/>
        <v>1.52522950289951</v>
      </c>
      <c r="K57" s="82">
        <f t="shared" si="29"/>
        <v>0.0127334382825538</v>
      </c>
      <c r="L57" s="82">
        <f t="shared" si="30"/>
        <v>0.00872761667204992</v>
      </c>
      <c r="M57" s="82">
        <f t="shared" si="31"/>
        <v>9.43455362248596</v>
      </c>
      <c r="N57" s="83">
        <f t="shared" si="24"/>
        <v>9</v>
      </c>
      <c r="O57" s="83"/>
      <c r="P57" s="83">
        <f t="shared" si="32"/>
        <v>9</v>
      </c>
    </row>
    <row r="58" s="37" customFormat="1" ht="20" customHeight="1" spans="1:16">
      <c r="A58" s="66"/>
      <c r="B58" s="74" t="s">
        <v>181</v>
      </c>
      <c r="C58" s="56">
        <v>107360</v>
      </c>
      <c r="D58" s="57">
        <f t="shared" si="25"/>
        <v>0.00865865037158563</v>
      </c>
      <c r="E58" s="58">
        <v>1739</v>
      </c>
      <c r="F58" s="57">
        <f t="shared" si="26"/>
        <v>0.00408949383401217</v>
      </c>
      <c r="G58" s="63">
        <v>3</v>
      </c>
      <c r="H58" s="57">
        <f t="shared" si="27"/>
        <v>0.00413793103448276</v>
      </c>
      <c r="I58" s="82">
        <v>0.549879081229959</v>
      </c>
      <c r="J58" s="82">
        <f t="shared" si="28"/>
        <v>1.81858163755424</v>
      </c>
      <c r="K58" s="82">
        <f t="shared" si="29"/>
        <v>0.01518250007593</v>
      </c>
      <c r="L58" s="82">
        <f t="shared" si="30"/>
        <v>0.00724130127009867</v>
      </c>
      <c r="M58" s="82">
        <f t="shared" si="31"/>
        <v>7.82784667297666</v>
      </c>
      <c r="N58" s="83">
        <f t="shared" si="24"/>
        <v>8</v>
      </c>
      <c r="O58" s="83"/>
      <c r="P58" s="83">
        <f t="shared" si="32"/>
        <v>8</v>
      </c>
    </row>
    <row r="59" s="38" customFormat="1" ht="20" customHeight="1" spans="1:16">
      <c r="A59" s="62"/>
      <c r="B59" s="34" t="s">
        <v>122</v>
      </c>
      <c r="C59" s="59">
        <v>196997</v>
      </c>
      <c r="D59" s="60">
        <f t="shared" si="25"/>
        <v>0.015887929836543</v>
      </c>
      <c r="E59" s="54">
        <v>6742</v>
      </c>
      <c r="F59" s="60">
        <f t="shared" si="26"/>
        <v>0.0158547253760265</v>
      </c>
      <c r="G59" s="61">
        <v>16</v>
      </c>
      <c r="H59" s="60">
        <f t="shared" si="27"/>
        <v>0.0220689655172414</v>
      </c>
      <c r="I59" s="55">
        <v>0.618353464447203</v>
      </c>
      <c r="J59" s="55">
        <f t="shared" si="28"/>
        <v>1.61719802264548</v>
      </c>
      <c r="K59" s="55">
        <f t="shared" si="29"/>
        <v>0.0135012410741317</v>
      </c>
      <c r="L59" s="55">
        <f t="shared" si="30"/>
        <v>0.0178763654642368</v>
      </c>
      <c r="M59" s="55">
        <f t="shared" si="31"/>
        <v>19.32435106684</v>
      </c>
      <c r="N59" s="84">
        <f t="shared" si="24"/>
        <v>19</v>
      </c>
      <c r="O59" s="84"/>
      <c r="P59" s="84">
        <f t="shared" si="32"/>
        <v>19</v>
      </c>
    </row>
    <row r="60" s="38" customFormat="1" ht="20" customHeight="1" spans="1:16">
      <c r="A60" s="62"/>
      <c r="B60" s="34" t="s">
        <v>123</v>
      </c>
      <c r="C60" s="59">
        <v>207093</v>
      </c>
      <c r="D60" s="60">
        <f t="shared" si="25"/>
        <v>0.0167021784780438</v>
      </c>
      <c r="E60" s="54">
        <v>5913</v>
      </c>
      <c r="F60" s="60">
        <f t="shared" si="26"/>
        <v>0.0139052196897723</v>
      </c>
      <c r="G60" s="61">
        <v>15</v>
      </c>
      <c r="H60" s="60">
        <f t="shared" si="27"/>
        <v>0.0206896551724138</v>
      </c>
      <c r="I60" s="55">
        <v>0.536928177576642</v>
      </c>
      <c r="J60" s="55">
        <f t="shared" si="28"/>
        <v>1.86244649054064</v>
      </c>
      <c r="K60" s="55">
        <f t="shared" si="29"/>
        <v>0.0155487075202614</v>
      </c>
      <c r="L60" s="55">
        <f t="shared" si="30"/>
        <v>0.017507083206581</v>
      </c>
      <c r="M60" s="55">
        <f t="shared" si="31"/>
        <v>18.9251569463141</v>
      </c>
      <c r="N60" s="84">
        <f t="shared" si="24"/>
        <v>19</v>
      </c>
      <c r="O60" s="84"/>
      <c r="P60" s="84">
        <f t="shared" si="32"/>
        <v>19</v>
      </c>
    </row>
    <row r="61" s="36" customFormat="1" ht="20" customHeight="1" spans="1:16">
      <c r="A61" s="62"/>
      <c r="B61" s="17" t="s">
        <v>124</v>
      </c>
      <c r="C61" s="59">
        <v>142085</v>
      </c>
      <c r="D61" s="60">
        <f t="shared" si="25"/>
        <v>0.011459243089109</v>
      </c>
      <c r="E61" s="54">
        <v>8728</v>
      </c>
      <c r="F61" s="60">
        <f t="shared" si="26"/>
        <v>0.0205250731358587</v>
      </c>
      <c r="G61" s="61">
        <v>15</v>
      </c>
      <c r="H61" s="60">
        <f t="shared" si="27"/>
        <v>0.0206896551724138</v>
      </c>
      <c r="I61" s="55">
        <v>0.713979521723839</v>
      </c>
      <c r="J61" s="55">
        <f t="shared" si="28"/>
        <v>1.40060039479226</v>
      </c>
      <c r="K61" s="55">
        <f t="shared" si="29"/>
        <v>0.0116929672889909</v>
      </c>
      <c r="L61" s="55">
        <f t="shared" si="30"/>
        <v>0.0170113187717572</v>
      </c>
      <c r="M61" s="55">
        <f t="shared" si="31"/>
        <v>18.3892355922696</v>
      </c>
      <c r="N61" s="84">
        <f t="shared" si="24"/>
        <v>18</v>
      </c>
      <c r="O61" s="84"/>
      <c r="P61" s="84">
        <f t="shared" si="32"/>
        <v>18</v>
      </c>
    </row>
    <row r="62" s="36" customFormat="1" ht="20" customHeight="1" spans="1:16">
      <c r="A62" s="62"/>
      <c r="B62" s="17" t="s">
        <v>125</v>
      </c>
      <c r="C62" s="59">
        <v>323473</v>
      </c>
      <c r="D62" s="60">
        <f t="shared" si="25"/>
        <v>0.0260882974259307</v>
      </c>
      <c r="E62" s="54">
        <v>16078</v>
      </c>
      <c r="F62" s="60">
        <f t="shared" si="26"/>
        <v>0.0378095927908267</v>
      </c>
      <c r="G62" s="61">
        <v>21</v>
      </c>
      <c r="H62" s="60">
        <f t="shared" si="27"/>
        <v>0.0289655172413793</v>
      </c>
      <c r="I62" s="55">
        <v>0.757089506540831</v>
      </c>
      <c r="J62" s="55">
        <f t="shared" si="28"/>
        <v>1.32084778795711</v>
      </c>
      <c r="K62" s="55">
        <f t="shared" si="29"/>
        <v>0.0110271495251215</v>
      </c>
      <c r="L62" s="55">
        <f t="shared" si="30"/>
        <v>0.0265712148449275</v>
      </c>
      <c r="M62" s="55">
        <f t="shared" si="31"/>
        <v>28.7234832473666</v>
      </c>
      <c r="N62" s="84">
        <f t="shared" si="24"/>
        <v>29</v>
      </c>
      <c r="O62" s="84"/>
      <c r="P62" s="84">
        <f t="shared" si="32"/>
        <v>29</v>
      </c>
    </row>
    <row r="63" s="36" customFormat="1" ht="20" customHeight="1" spans="1:16">
      <c r="A63" s="64"/>
      <c r="B63" s="17" t="s">
        <v>126</v>
      </c>
      <c r="C63" s="59">
        <v>303904</v>
      </c>
      <c r="D63" s="60">
        <f t="shared" si="25"/>
        <v>0.0245100454780771</v>
      </c>
      <c r="E63" s="54">
        <v>12002</v>
      </c>
      <c r="F63" s="60">
        <f t="shared" si="26"/>
        <v>0.0282243271971329</v>
      </c>
      <c r="G63" s="61">
        <v>21</v>
      </c>
      <c r="H63" s="60">
        <f t="shared" si="27"/>
        <v>0.0289655172413793</v>
      </c>
      <c r="I63" s="55">
        <v>0.62004580996556</v>
      </c>
      <c r="J63" s="55">
        <f t="shared" si="28"/>
        <v>1.61278406196398</v>
      </c>
      <c r="K63" s="55">
        <f t="shared" si="29"/>
        <v>0.0134643909503878</v>
      </c>
      <c r="L63" s="55">
        <f t="shared" si="30"/>
        <v>0.0248259596216713</v>
      </c>
      <c r="M63" s="55">
        <f t="shared" si="31"/>
        <v>26.8368623510267</v>
      </c>
      <c r="N63" s="84">
        <f t="shared" si="24"/>
        <v>27</v>
      </c>
      <c r="O63" s="84"/>
      <c r="P63" s="84">
        <f t="shared" si="32"/>
        <v>27</v>
      </c>
    </row>
    <row r="64" s="37" customFormat="1" ht="20" customHeight="1" spans="1:16">
      <c r="A64" s="66" t="s">
        <v>127</v>
      </c>
      <c r="B64" s="74" t="s">
        <v>182</v>
      </c>
      <c r="C64" s="56">
        <v>177932</v>
      </c>
      <c r="D64" s="57">
        <f t="shared" si="25"/>
        <v>0.0143503258002699</v>
      </c>
      <c r="E64" s="58">
        <v>4159</v>
      </c>
      <c r="F64" s="57">
        <f t="shared" si="26"/>
        <v>0.009780451325852</v>
      </c>
      <c r="G64" s="63">
        <v>9</v>
      </c>
      <c r="H64" s="57">
        <f t="shared" si="27"/>
        <v>0.0124137931034483</v>
      </c>
      <c r="I64" s="82">
        <v>0.734304436375732</v>
      </c>
      <c r="J64" s="82">
        <f t="shared" si="28"/>
        <v>1.36183298161134</v>
      </c>
      <c r="K64" s="82">
        <f t="shared" si="29"/>
        <v>0.0113693160206571</v>
      </c>
      <c r="L64" s="82">
        <f t="shared" si="30"/>
        <v>0.0120655358707351</v>
      </c>
      <c r="M64" s="82">
        <f t="shared" si="31"/>
        <v>13.0428442762646</v>
      </c>
      <c r="N64" s="83">
        <f t="shared" si="24"/>
        <v>13</v>
      </c>
      <c r="O64" s="83"/>
      <c r="P64" s="83">
        <f t="shared" si="32"/>
        <v>13</v>
      </c>
    </row>
    <row r="65" s="37" customFormat="1" ht="20" customHeight="1" spans="1:16">
      <c r="A65" s="66"/>
      <c r="B65" s="74" t="s">
        <v>183</v>
      </c>
      <c r="C65" s="56">
        <v>318763</v>
      </c>
      <c r="D65" s="57">
        <f t="shared" si="25"/>
        <v>0.025708433014137</v>
      </c>
      <c r="E65" s="58">
        <v>7234</v>
      </c>
      <c r="F65" s="57">
        <f t="shared" si="26"/>
        <v>0.0170117299570121</v>
      </c>
      <c r="G65" s="63">
        <v>6</v>
      </c>
      <c r="H65" s="57">
        <f t="shared" si="27"/>
        <v>0.00827586206896552</v>
      </c>
      <c r="I65" s="82">
        <v>0.781277761503906</v>
      </c>
      <c r="J65" s="82">
        <f t="shared" si="28"/>
        <v>1.27995451716822</v>
      </c>
      <c r="K65" s="82">
        <f t="shared" si="29"/>
        <v>0.0106857504512298</v>
      </c>
      <c r="L65" s="82">
        <f t="shared" si="30"/>
        <v>0.013991527512062</v>
      </c>
      <c r="M65" s="82">
        <f t="shared" si="31"/>
        <v>15.124841240539</v>
      </c>
      <c r="N65" s="83">
        <f t="shared" si="24"/>
        <v>15</v>
      </c>
      <c r="O65" s="83"/>
      <c r="P65" s="83">
        <f t="shared" si="32"/>
        <v>15</v>
      </c>
    </row>
    <row r="66" s="38" customFormat="1" ht="20" customHeight="1" spans="1:16">
      <c r="A66" s="62"/>
      <c r="B66" s="34" t="s">
        <v>130</v>
      </c>
      <c r="C66" s="59">
        <v>258009</v>
      </c>
      <c r="D66" s="60">
        <f t="shared" si="25"/>
        <v>0.0208085853550898</v>
      </c>
      <c r="E66" s="54">
        <v>9548</v>
      </c>
      <c r="F66" s="60">
        <f t="shared" si="26"/>
        <v>0.022453414104168</v>
      </c>
      <c r="G66" s="61">
        <v>6</v>
      </c>
      <c r="H66" s="60">
        <f t="shared" si="27"/>
        <v>0.00827586206896552</v>
      </c>
      <c r="I66" s="55">
        <v>0.773254427690957</v>
      </c>
      <c r="J66" s="55">
        <f t="shared" si="28"/>
        <v>1.2932354011682</v>
      </c>
      <c r="K66" s="55">
        <f t="shared" si="29"/>
        <v>0.010796626431815</v>
      </c>
      <c r="L66" s="55">
        <f t="shared" si="30"/>
        <v>0.0141220700058008</v>
      </c>
      <c r="M66" s="55">
        <f t="shared" si="31"/>
        <v>15.2659576762706</v>
      </c>
      <c r="N66" s="84">
        <f t="shared" si="24"/>
        <v>15</v>
      </c>
      <c r="O66" s="84"/>
      <c r="P66" s="84">
        <f t="shared" si="32"/>
        <v>15</v>
      </c>
    </row>
    <row r="67" s="36" customFormat="1" ht="20" customHeight="1" spans="1:16">
      <c r="A67" s="62"/>
      <c r="B67" s="17" t="s">
        <v>131</v>
      </c>
      <c r="C67" s="59">
        <v>333195</v>
      </c>
      <c r="D67" s="60">
        <f t="shared" si="25"/>
        <v>0.026872382736219</v>
      </c>
      <c r="E67" s="54">
        <v>11544</v>
      </c>
      <c r="F67" s="60">
        <f t="shared" si="26"/>
        <v>0.0271472782172723</v>
      </c>
      <c r="G67" s="61">
        <v>2</v>
      </c>
      <c r="H67" s="60">
        <f t="shared" si="27"/>
        <v>0.00275862068965517</v>
      </c>
      <c r="I67" s="55">
        <v>0.842650387536163</v>
      </c>
      <c r="J67" s="55">
        <f t="shared" si="28"/>
        <v>1.18673178674244</v>
      </c>
      <c r="K67" s="55">
        <f t="shared" si="29"/>
        <v>0.00990747683263589</v>
      </c>
      <c r="L67" s="55">
        <f t="shared" si="30"/>
        <v>0.0138888758330875</v>
      </c>
      <c r="M67" s="55">
        <f t="shared" si="31"/>
        <v>15.0138747755676</v>
      </c>
      <c r="N67" s="84">
        <f t="shared" si="24"/>
        <v>15</v>
      </c>
      <c r="O67" s="84"/>
      <c r="P67" s="84">
        <f t="shared" si="32"/>
        <v>15</v>
      </c>
    </row>
    <row r="68" s="36" customFormat="1" ht="20" customHeight="1" spans="1:16">
      <c r="A68" s="64"/>
      <c r="B68" s="17" t="s">
        <v>132</v>
      </c>
      <c r="C68" s="59">
        <v>287827</v>
      </c>
      <c r="D68" s="60">
        <f t="shared" si="25"/>
        <v>0.0232134254890311</v>
      </c>
      <c r="E68" s="54">
        <v>8058</v>
      </c>
      <c r="F68" s="60">
        <f t="shared" si="26"/>
        <v>0.0189494774666303</v>
      </c>
      <c r="G68" s="61">
        <v>7</v>
      </c>
      <c r="H68" s="60">
        <f t="shared" si="27"/>
        <v>0.0096551724137931</v>
      </c>
      <c r="I68" s="55">
        <v>0.758930857895809</v>
      </c>
      <c r="J68" s="55">
        <f t="shared" si="28"/>
        <v>1.31764308908531</v>
      </c>
      <c r="K68" s="55">
        <f t="shared" si="29"/>
        <v>0.01100039497099</v>
      </c>
      <c r="L68" s="55">
        <f t="shared" si="30"/>
        <v>0.0144947285508475</v>
      </c>
      <c r="M68" s="55">
        <f t="shared" si="31"/>
        <v>15.6688015634662</v>
      </c>
      <c r="N68" s="84">
        <f t="shared" si="24"/>
        <v>16</v>
      </c>
      <c r="O68" s="84"/>
      <c r="P68" s="84">
        <f t="shared" si="32"/>
        <v>16</v>
      </c>
    </row>
    <row r="69" s="37" customFormat="1" ht="20" customHeight="1" spans="1:16">
      <c r="A69" s="66" t="s">
        <v>133</v>
      </c>
      <c r="B69" s="67" t="s">
        <v>184</v>
      </c>
      <c r="C69" s="56">
        <v>94917</v>
      </c>
      <c r="D69" s="57">
        <f t="shared" si="25"/>
        <v>0.00765511472913369</v>
      </c>
      <c r="E69" s="58">
        <v>318</v>
      </c>
      <c r="F69" s="57">
        <f t="shared" si="26"/>
        <v>0.00074782003405168</v>
      </c>
      <c r="G69" s="63">
        <v>6</v>
      </c>
      <c r="H69" s="57">
        <f t="shared" si="27"/>
        <v>0.00827586206896552</v>
      </c>
      <c r="I69" s="82">
        <v>0.710293002826945</v>
      </c>
      <c r="J69" s="82">
        <f t="shared" si="28"/>
        <v>1.40786970450227</v>
      </c>
      <c r="K69" s="82">
        <f t="shared" si="29"/>
        <v>0.0117536554060075</v>
      </c>
      <c r="L69" s="82">
        <f t="shared" si="30"/>
        <v>0.00734166286142477</v>
      </c>
      <c r="M69" s="82">
        <f t="shared" si="31"/>
        <v>7.93633755320018</v>
      </c>
      <c r="N69" s="83">
        <f t="shared" si="24"/>
        <v>8</v>
      </c>
      <c r="O69" s="83"/>
      <c r="P69" s="83">
        <f t="shared" si="32"/>
        <v>8</v>
      </c>
    </row>
    <row r="70" s="37" customFormat="1" ht="20" customHeight="1" spans="1:16">
      <c r="A70" s="66"/>
      <c r="B70" s="67" t="s">
        <v>185</v>
      </c>
      <c r="C70" s="56">
        <v>36432</v>
      </c>
      <c r="D70" s="57">
        <f t="shared" si="25"/>
        <v>0.00293826332281676</v>
      </c>
      <c r="E70" s="58">
        <v>442</v>
      </c>
      <c r="F70" s="57">
        <f t="shared" si="26"/>
        <v>0.00103942281462529</v>
      </c>
      <c r="G70" s="63">
        <v>7</v>
      </c>
      <c r="H70" s="57">
        <f t="shared" si="27"/>
        <v>0.0096551724137931</v>
      </c>
      <c r="I70" s="82">
        <v>0.933680971073373</v>
      </c>
      <c r="J70" s="82">
        <f t="shared" si="28"/>
        <v>1.07102964607963</v>
      </c>
      <c r="K70" s="82">
        <f t="shared" si="29"/>
        <v>0.00894153297665324</v>
      </c>
      <c r="L70" s="82">
        <f t="shared" si="30"/>
        <v>0.0064459127883363</v>
      </c>
      <c r="M70" s="82">
        <f t="shared" si="31"/>
        <v>6.96803172419154</v>
      </c>
      <c r="N70" s="83">
        <f t="shared" si="24"/>
        <v>7</v>
      </c>
      <c r="O70" s="83"/>
      <c r="P70" s="83">
        <f t="shared" si="32"/>
        <v>7</v>
      </c>
    </row>
    <row r="71" s="37" customFormat="1" ht="20" customHeight="1" spans="1:16">
      <c r="A71" s="66"/>
      <c r="B71" s="67" t="s">
        <v>186</v>
      </c>
      <c r="C71" s="56">
        <v>164946</v>
      </c>
      <c r="D71" s="57">
        <f t="shared" si="25"/>
        <v>0.0133029968721271</v>
      </c>
      <c r="E71" s="58">
        <v>3347</v>
      </c>
      <c r="F71" s="57">
        <f t="shared" si="26"/>
        <v>0.00787092344016029</v>
      </c>
      <c r="G71" s="63">
        <v>21</v>
      </c>
      <c r="H71" s="57">
        <f t="shared" si="27"/>
        <v>0.0289655172413793</v>
      </c>
      <c r="I71" s="82">
        <v>0.839466632001135</v>
      </c>
      <c r="J71" s="82">
        <f t="shared" si="28"/>
        <v>1.19123257778118</v>
      </c>
      <c r="K71" s="82">
        <f t="shared" si="29"/>
        <v>0.00994505186302021</v>
      </c>
      <c r="L71" s="82">
        <f t="shared" si="30"/>
        <v>0.0178100013316132</v>
      </c>
      <c r="M71" s="82">
        <f t="shared" si="31"/>
        <v>19.2526114394739</v>
      </c>
      <c r="N71" s="83">
        <f t="shared" si="24"/>
        <v>19</v>
      </c>
      <c r="O71" s="83"/>
      <c r="P71" s="83">
        <f t="shared" si="32"/>
        <v>19</v>
      </c>
    </row>
    <row r="72" s="38" customFormat="1" ht="20" customHeight="1" spans="1:16">
      <c r="A72" s="62"/>
      <c r="B72" s="65" t="s">
        <v>137</v>
      </c>
      <c r="C72" s="59">
        <v>99005</v>
      </c>
      <c r="D72" s="60">
        <f t="shared" si="25"/>
        <v>0.00798481445639749</v>
      </c>
      <c r="E72" s="54">
        <v>3470</v>
      </c>
      <c r="F72" s="60">
        <f t="shared" si="26"/>
        <v>0.00816017458540669</v>
      </c>
      <c r="G72" s="61">
        <v>13</v>
      </c>
      <c r="H72" s="60">
        <f t="shared" si="27"/>
        <v>0.0179310344827586</v>
      </c>
      <c r="I72" s="55">
        <v>1.15905072966897</v>
      </c>
      <c r="J72" s="55">
        <f t="shared" si="28"/>
        <v>0.862775005789095</v>
      </c>
      <c r="K72" s="55">
        <f t="shared" si="29"/>
        <v>0.00720291095016227</v>
      </c>
      <c r="L72" s="55">
        <f t="shared" si="30"/>
        <v>0.0118419937914967</v>
      </c>
      <c r="M72" s="55">
        <f t="shared" si="31"/>
        <v>12.801195288608</v>
      </c>
      <c r="N72" s="84">
        <f t="shared" ref="N72:N97" si="33">ROUND(M72,0)</f>
        <v>13</v>
      </c>
      <c r="O72" s="84"/>
      <c r="P72" s="84">
        <f t="shared" si="32"/>
        <v>13</v>
      </c>
    </row>
    <row r="73" s="36" customFormat="1" ht="20" customHeight="1" spans="1:16">
      <c r="A73" s="62"/>
      <c r="B73" s="17" t="s">
        <v>138</v>
      </c>
      <c r="C73" s="59">
        <v>91604</v>
      </c>
      <c r="D73" s="60">
        <f t="shared" si="25"/>
        <v>0.00738791923098668</v>
      </c>
      <c r="E73" s="54">
        <v>4456</v>
      </c>
      <c r="F73" s="60">
        <f t="shared" si="26"/>
        <v>0.0104788870180323</v>
      </c>
      <c r="G73" s="61">
        <v>18</v>
      </c>
      <c r="H73" s="60">
        <f t="shared" si="27"/>
        <v>0.0248275862068966</v>
      </c>
      <c r="I73" s="55">
        <v>0.711756664443785</v>
      </c>
      <c r="J73" s="55">
        <f t="shared" si="28"/>
        <v>1.40497455093233</v>
      </c>
      <c r="K73" s="55">
        <f t="shared" si="29"/>
        <v>0.0117294851029604</v>
      </c>
      <c r="L73" s="55">
        <f t="shared" si="30"/>
        <v>0.0158502927531545</v>
      </c>
      <c r="M73" s="55">
        <f t="shared" si="31"/>
        <v>17.13416646616</v>
      </c>
      <c r="N73" s="84">
        <f t="shared" si="33"/>
        <v>17</v>
      </c>
      <c r="O73" s="84"/>
      <c r="P73" s="84">
        <f t="shared" si="32"/>
        <v>17</v>
      </c>
    </row>
    <row r="74" s="36" customFormat="1" ht="20" customHeight="1" spans="1:16">
      <c r="A74" s="62"/>
      <c r="B74" s="17" t="s">
        <v>139</v>
      </c>
      <c r="C74" s="59">
        <v>148710</v>
      </c>
      <c r="D74" s="60">
        <f t="shared" si="25"/>
        <v>0.0119935534347848</v>
      </c>
      <c r="E74" s="54">
        <v>6320</v>
      </c>
      <c r="F74" s="60">
        <f t="shared" si="26"/>
        <v>0.0148623352679453</v>
      </c>
      <c r="G74" s="61">
        <v>20</v>
      </c>
      <c r="H74" s="60">
        <f t="shared" si="27"/>
        <v>0.0275862068965517</v>
      </c>
      <c r="I74" s="55">
        <v>0.591554164719924</v>
      </c>
      <c r="J74" s="55">
        <f t="shared" si="28"/>
        <v>1.69046227655832</v>
      </c>
      <c r="K74" s="55">
        <f t="shared" si="29"/>
        <v>0.0141128905693342</v>
      </c>
      <c r="L74" s="55">
        <f t="shared" si="30"/>
        <v>0.0192282386130336</v>
      </c>
      <c r="M74" s="55">
        <f t="shared" si="31"/>
        <v>20.7857259406893</v>
      </c>
      <c r="N74" s="84">
        <f t="shared" si="33"/>
        <v>21</v>
      </c>
      <c r="O74" s="84"/>
      <c r="P74" s="84">
        <f t="shared" si="32"/>
        <v>21</v>
      </c>
    </row>
    <row r="75" s="36" customFormat="1" ht="20" customHeight="1" spans="1:16">
      <c r="A75" s="62"/>
      <c r="B75" s="17" t="s">
        <v>140</v>
      </c>
      <c r="C75" s="59">
        <v>80216</v>
      </c>
      <c r="D75" s="60">
        <f t="shared" si="25"/>
        <v>0.00646946999075179</v>
      </c>
      <c r="E75" s="54">
        <v>4388</v>
      </c>
      <c r="F75" s="60">
        <f t="shared" si="26"/>
        <v>0.0103189758157823</v>
      </c>
      <c r="G75" s="61">
        <v>14</v>
      </c>
      <c r="H75" s="60">
        <f t="shared" si="27"/>
        <v>0.0193103448275862</v>
      </c>
      <c r="I75" s="55">
        <v>0.781252643297278</v>
      </c>
      <c r="J75" s="55">
        <f t="shared" si="28"/>
        <v>1.27999566923639</v>
      </c>
      <c r="K75" s="55">
        <f t="shared" si="29"/>
        <v>0.0106860940108838</v>
      </c>
      <c r="L75" s="55">
        <f t="shared" si="30"/>
        <v>0.0132190458945181</v>
      </c>
      <c r="M75" s="55">
        <f t="shared" si="31"/>
        <v>14.289788611974</v>
      </c>
      <c r="N75" s="84">
        <f t="shared" si="33"/>
        <v>14</v>
      </c>
      <c r="O75" s="84"/>
      <c r="P75" s="84">
        <f t="shared" si="32"/>
        <v>14</v>
      </c>
    </row>
    <row r="76" s="36" customFormat="1" ht="20" customHeight="1" spans="1:16">
      <c r="A76" s="64"/>
      <c r="B76" s="17" t="s">
        <v>141</v>
      </c>
      <c r="C76" s="59">
        <v>116580</v>
      </c>
      <c r="D76" s="60">
        <f t="shared" si="25"/>
        <v>0.00940224907152992</v>
      </c>
      <c r="E76" s="54">
        <v>4699</v>
      </c>
      <c r="F76" s="60">
        <f t="shared" si="26"/>
        <v>0.0110503344025435</v>
      </c>
      <c r="G76" s="61">
        <v>16</v>
      </c>
      <c r="H76" s="60">
        <f t="shared" si="27"/>
        <v>0.0220689655172414</v>
      </c>
      <c r="I76" s="55">
        <v>0.647176805719035</v>
      </c>
      <c r="J76" s="55">
        <f t="shared" si="28"/>
        <v>1.54517280465416</v>
      </c>
      <c r="K76" s="55">
        <f t="shared" si="29"/>
        <v>0.0128999357188808</v>
      </c>
      <c r="L76" s="55">
        <f t="shared" si="30"/>
        <v>0.0154980900454874</v>
      </c>
      <c r="M76" s="55">
        <f t="shared" si="31"/>
        <v>16.7534353391719</v>
      </c>
      <c r="N76" s="84">
        <f t="shared" si="33"/>
        <v>17</v>
      </c>
      <c r="O76" s="84"/>
      <c r="P76" s="84">
        <f t="shared" si="32"/>
        <v>17</v>
      </c>
    </row>
    <row r="77" s="37" customFormat="1" ht="20" customHeight="1" spans="1:16">
      <c r="A77" s="88" t="s">
        <v>142</v>
      </c>
      <c r="B77" s="89" t="s">
        <v>187</v>
      </c>
      <c r="C77" s="56">
        <v>148678</v>
      </c>
      <c r="D77" s="57">
        <f t="shared" si="25"/>
        <v>0.0119909726150019</v>
      </c>
      <c r="E77" s="58">
        <v>3182</v>
      </c>
      <c r="F77" s="57">
        <f t="shared" si="26"/>
        <v>0.00748290361117121</v>
      </c>
      <c r="G77" s="63">
        <v>40</v>
      </c>
      <c r="H77" s="57">
        <f t="shared" si="27"/>
        <v>0.0551724137931034</v>
      </c>
      <c r="I77" s="82">
        <v>0.758962993674311</v>
      </c>
      <c r="J77" s="82">
        <f t="shared" si="28"/>
        <v>1.31758729784541</v>
      </c>
      <c r="K77" s="82">
        <f t="shared" si="29"/>
        <v>0.0109999291956371</v>
      </c>
      <c r="L77" s="82">
        <f t="shared" si="30"/>
        <v>0.0281637266016034</v>
      </c>
      <c r="M77" s="82">
        <f t="shared" si="31"/>
        <v>30.4449884563333</v>
      </c>
      <c r="N77" s="83">
        <f t="shared" si="33"/>
        <v>30</v>
      </c>
      <c r="O77" s="83"/>
      <c r="P77" s="83">
        <v>33</v>
      </c>
    </row>
    <row r="78" s="37" customFormat="1" ht="20" customHeight="1" spans="1:16">
      <c r="A78" s="88"/>
      <c r="B78" s="89" t="s">
        <v>188</v>
      </c>
      <c r="C78" s="56">
        <v>133563</v>
      </c>
      <c r="D78" s="57">
        <f t="shared" si="25"/>
        <v>0.0107719385206789</v>
      </c>
      <c r="E78" s="58">
        <v>6780</v>
      </c>
      <c r="F78" s="57">
        <f t="shared" si="26"/>
        <v>0.0159440875184603</v>
      </c>
      <c r="G78" s="63">
        <v>25</v>
      </c>
      <c r="H78" s="57">
        <f t="shared" si="27"/>
        <v>0.0344827586206897</v>
      </c>
      <c r="I78" s="82">
        <v>0.765320441672277</v>
      </c>
      <c r="J78" s="82">
        <f t="shared" si="28"/>
        <v>1.30664221880044</v>
      </c>
      <c r="K78" s="82">
        <f t="shared" si="29"/>
        <v>0.0109085537742649</v>
      </c>
      <c r="L78" s="82">
        <f t="shared" si="30"/>
        <v>0.0213180194109567</v>
      </c>
      <c r="M78" s="82">
        <f t="shared" si="31"/>
        <v>23.0447789832442</v>
      </c>
      <c r="N78" s="83">
        <f t="shared" si="33"/>
        <v>23</v>
      </c>
      <c r="O78" s="83"/>
      <c r="P78" s="83">
        <f t="shared" si="32"/>
        <v>23</v>
      </c>
    </row>
    <row r="79" s="38" customFormat="1" ht="20" customHeight="1" spans="1:16">
      <c r="A79" s="90"/>
      <c r="B79" s="35" t="s">
        <v>145</v>
      </c>
      <c r="C79" s="59">
        <v>65843</v>
      </c>
      <c r="D79" s="60">
        <f t="shared" si="25"/>
        <v>0.00531027865514449</v>
      </c>
      <c r="E79" s="54">
        <v>3445</v>
      </c>
      <c r="F79" s="60">
        <f t="shared" si="26"/>
        <v>0.00810138370222653</v>
      </c>
      <c r="G79" s="61">
        <v>8</v>
      </c>
      <c r="H79" s="60">
        <f t="shared" si="27"/>
        <v>0.0110344827586207</v>
      </c>
      <c r="I79" s="55">
        <v>0.84385536945943</v>
      </c>
      <c r="J79" s="55">
        <f t="shared" si="28"/>
        <v>1.18503719498828</v>
      </c>
      <c r="K79" s="55">
        <f t="shared" si="29"/>
        <v>0.00989332946696094</v>
      </c>
      <c r="L79" s="55">
        <f t="shared" si="30"/>
        <v>0.00907479146831467</v>
      </c>
      <c r="M79" s="55">
        <f t="shared" si="31"/>
        <v>9.80984957724815</v>
      </c>
      <c r="N79" s="84">
        <f t="shared" si="33"/>
        <v>10</v>
      </c>
      <c r="O79" s="84"/>
      <c r="P79" s="84">
        <f t="shared" si="32"/>
        <v>10</v>
      </c>
    </row>
    <row r="80" s="38" customFormat="1" ht="20" customHeight="1" spans="1:16">
      <c r="A80" s="90"/>
      <c r="B80" s="35" t="s">
        <v>146</v>
      </c>
      <c r="C80" s="59">
        <v>112044</v>
      </c>
      <c r="D80" s="60">
        <f t="shared" si="25"/>
        <v>0.0090364178673057</v>
      </c>
      <c r="E80" s="54">
        <v>5529</v>
      </c>
      <c r="F80" s="60">
        <f t="shared" si="26"/>
        <v>0.013002191724125</v>
      </c>
      <c r="G80" s="61">
        <v>15</v>
      </c>
      <c r="H80" s="60">
        <f t="shared" si="27"/>
        <v>0.0206896551724138</v>
      </c>
      <c r="I80" s="55">
        <v>0.714542666425251</v>
      </c>
      <c r="J80" s="55">
        <f t="shared" si="28"/>
        <v>1.39949655491232</v>
      </c>
      <c r="K80" s="55">
        <f t="shared" si="29"/>
        <v>0.0116837518384909</v>
      </c>
      <c r="L80" s="55">
        <f t="shared" si="30"/>
        <v>0.0150203343549498</v>
      </c>
      <c r="M80" s="55">
        <f t="shared" si="31"/>
        <v>16.2369814377008</v>
      </c>
      <c r="N80" s="84">
        <f t="shared" si="33"/>
        <v>16</v>
      </c>
      <c r="O80" s="84"/>
      <c r="P80" s="84">
        <f t="shared" si="32"/>
        <v>16</v>
      </c>
    </row>
    <row r="81" s="38" customFormat="1" ht="20" customHeight="1" spans="1:16">
      <c r="A81" s="90"/>
      <c r="B81" s="35" t="s">
        <v>147</v>
      </c>
      <c r="C81" s="59">
        <v>101154</v>
      </c>
      <c r="D81" s="60">
        <f t="shared" si="25"/>
        <v>0.00815813263494199</v>
      </c>
      <c r="E81" s="54">
        <v>5962</v>
      </c>
      <c r="F81" s="60">
        <f t="shared" si="26"/>
        <v>0.0140204498208054</v>
      </c>
      <c r="G81" s="61">
        <v>14</v>
      </c>
      <c r="H81" s="60">
        <f t="shared" si="27"/>
        <v>0.0193103448275862</v>
      </c>
      <c r="I81" s="55">
        <v>0.634340229436684</v>
      </c>
      <c r="J81" s="55">
        <f t="shared" si="28"/>
        <v>1.57644108570575</v>
      </c>
      <c r="K81" s="55">
        <f t="shared" si="29"/>
        <v>0.013160980188723</v>
      </c>
      <c r="L81" s="55">
        <f t="shared" si="30"/>
        <v>0.0147920504599286</v>
      </c>
      <c r="M81" s="55">
        <f t="shared" si="31"/>
        <v>15.9902065471828</v>
      </c>
      <c r="N81" s="84">
        <f t="shared" si="33"/>
        <v>16</v>
      </c>
      <c r="O81" s="84"/>
      <c r="P81" s="84">
        <f t="shared" si="32"/>
        <v>16</v>
      </c>
    </row>
    <row r="82" s="36" customFormat="1" ht="20" customHeight="1" spans="1:16">
      <c r="A82" s="90"/>
      <c r="B82" s="17" t="s">
        <v>148</v>
      </c>
      <c r="C82" s="59">
        <v>207639</v>
      </c>
      <c r="D82" s="60">
        <f t="shared" si="25"/>
        <v>0.0167462137155893</v>
      </c>
      <c r="E82" s="54">
        <v>9458</v>
      </c>
      <c r="F82" s="60">
        <f t="shared" si="26"/>
        <v>0.0222417669247194</v>
      </c>
      <c r="G82" s="61">
        <v>24</v>
      </c>
      <c r="H82" s="60">
        <f t="shared" si="27"/>
        <v>0.0331034482758621</v>
      </c>
      <c r="I82" s="55">
        <v>0.920657502619466</v>
      </c>
      <c r="J82" s="55">
        <f t="shared" si="28"/>
        <v>1.08618025395414</v>
      </c>
      <c r="K82" s="55">
        <f t="shared" si="29"/>
        <v>0.00906801842028422</v>
      </c>
      <c r="L82" s="55">
        <f t="shared" si="30"/>
        <v>0.0228525791224634</v>
      </c>
      <c r="M82" s="55">
        <f t="shared" si="31"/>
        <v>24.703638031383</v>
      </c>
      <c r="N82" s="84">
        <f t="shared" si="33"/>
        <v>25</v>
      </c>
      <c r="O82" s="84"/>
      <c r="P82" s="84">
        <f t="shared" si="32"/>
        <v>25</v>
      </c>
    </row>
    <row r="83" s="36" customFormat="1" ht="31" customHeight="1" spans="1:16">
      <c r="A83" s="90"/>
      <c r="B83" s="17" t="s">
        <v>149</v>
      </c>
      <c r="C83" s="59">
        <v>22393</v>
      </c>
      <c r="D83" s="60">
        <f t="shared" si="25"/>
        <v>0.00180600929369334</v>
      </c>
      <c r="E83" s="54">
        <v>1132</v>
      </c>
      <c r="F83" s="60">
        <f t="shared" si="26"/>
        <v>0.0026620511903978</v>
      </c>
      <c r="G83" s="61">
        <v>7</v>
      </c>
      <c r="H83" s="60">
        <f t="shared" si="27"/>
        <v>0.0096551724137931</v>
      </c>
      <c r="I83" s="55">
        <v>1.17215924769957</v>
      </c>
      <c r="J83" s="55">
        <f t="shared" si="28"/>
        <v>0.853126400668303</v>
      </c>
      <c r="K83" s="55">
        <f t="shared" si="29"/>
        <v>0.00712235919215813</v>
      </c>
      <c r="L83" s="55">
        <f t="shared" si="30"/>
        <v>0.0061801529007671</v>
      </c>
      <c r="M83" s="55">
        <f t="shared" si="31"/>
        <v>6.68074528572923</v>
      </c>
      <c r="N83" s="84">
        <f t="shared" si="33"/>
        <v>7</v>
      </c>
      <c r="O83" s="84"/>
      <c r="P83" s="84">
        <f t="shared" si="32"/>
        <v>7</v>
      </c>
    </row>
    <row r="84" s="36" customFormat="1" ht="23" customHeight="1" spans="1:16">
      <c r="A84" s="91"/>
      <c r="B84" s="17" t="s">
        <v>150</v>
      </c>
      <c r="C84" s="59">
        <v>28991</v>
      </c>
      <c r="D84" s="60">
        <f t="shared" si="25"/>
        <v>0.00233814207267734</v>
      </c>
      <c r="E84" s="54">
        <v>1367</v>
      </c>
      <c r="F84" s="60">
        <f t="shared" si="26"/>
        <v>0.00321468549229134</v>
      </c>
      <c r="G84" s="61">
        <v>5</v>
      </c>
      <c r="H84" s="60">
        <f t="shared" si="27"/>
        <v>0.00689655172413793</v>
      </c>
      <c r="I84" s="55">
        <v>1.03748349253916</v>
      </c>
      <c r="J84" s="55">
        <f t="shared" si="28"/>
        <v>0.963870757647023</v>
      </c>
      <c r="K84" s="55">
        <f t="shared" si="29"/>
        <v>0.00804691279674608</v>
      </c>
      <c r="L84" s="55">
        <f t="shared" si="30"/>
        <v>0.00547856876199812</v>
      </c>
      <c r="M84" s="55">
        <f t="shared" si="31"/>
        <v>5.92233283171997</v>
      </c>
      <c r="N84" s="84">
        <f t="shared" si="33"/>
        <v>6</v>
      </c>
      <c r="O84" s="84"/>
      <c r="P84" s="84">
        <f t="shared" si="32"/>
        <v>6</v>
      </c>
    </row>
    <row r="85" s="37" customFormat="1" ht="20" customHeight="1" spans="1:16">
      <c r="A85" s="92" t="s">
        <v>151</v>
      </c>
      <c r="B85" s="93" t="s">
        <v>189</v>
      </c>
      <c r="C85" s="56">
        <v>241923</v>
      </c>
      <c r="D85" s="57">
        <f t="shared" si="25"/>
        <v>0.0195112395104798</v>
      </c>
      <c r="E85" s="58">
        <v>6456</v>
      </c>
      <c r="F85" s="57">
        <f t="shared" si="26"/>
        <v>0.0151821576724454</v>
      </c>
      <c r="G85" s="63">
        <v>5</v>
      </c>
      <c r="H85" s="57">
        <f t="shared" si="27"/>
        <v>0.00689655172413793</v>
      </c>
      <c r="I85" s="82">
        <v>0.69162632529607</v>
      </c>
      <c r="J85" s="82">
        <f t="shared" si="28"/>
        <v>1.44586746256647</v>
      </c>
      <c r="K85" s="82">
        <f t="shared" si="29"/>
        <v>0.0120708811784346</v>
      </c>
      <c r="L85" s="82">
        <f t="shared" si="30"/>
        <v>0.0121114763619271</v>
      </c>
      <c r="M85" s="82">
        <f t="shared" si="31"/>
        <v>13.0925059472432</v>
      </c>
      <c r="N85" s="83">
        <f t="shared" si="33"/>
        <v>13</v>
      </c>
      <c r="O85" s="83"/>
      <c r="P85" s="83">
        <f t="shared" si="32"/>
        <v>13</v>
      </c>
    </row>
    <row r="86" s="37" customFormat="1" ht="20" customHeight="1" spans="1:16">
      <c r="A86" s="92"/>
      <c r="B86" s="93" t="s">
        <v>190</v>
      </c>
      <c r="C86" s="56">
        <v>126797</v>
      </c>
      <c r="D86" s="57">
        <f t="shared" si="25"/>
        <v>0.0102262564378348</v>
      </c>
      <c r="E86" s="58">
        <v>1557</v>
      </c>
      <c r="F86" s="57">
        <f t="shared" si="26"/>
        <v>0.00366149620446058</v>
      </c>
      <c r="G86" s="63">
        <v>10</v>
      </c>
      <c r="H86" s="57">
        <f t="shared" si="27"/>
        <v>0.0137931034482759</v>
      </c>
      <c r="I86" s="82">
        <v>0.522078342573777</v>
      </c>
      <c r="J86" s="82">
        <f t="shared" si="28"/>
        <v>1.91542134283934</v>
      </c>
      <c r="K86" s="82">
        <f t="shared" si="29"/>
        <v>0.0159909701508954</v>
      </c>
      <c r="L86" s="82">
        <f t="shared" si="30"/>
        <v>0.0114929859379485</v>
      </c>
      <c r="M86" s="82">
        <f t="shared" si="31"/>
        <v>12.4239177989223</v>
      </c>
      <c r="N86" s="83">
        <f t="shared" si="33"/>
        <v>12</v>
      </c>
      <c r="O86" s="83"/>
      <c r="P86" s="83">
        <f t="shared" si="32"/>
        <v>12</v>
      </c>
    </row>
    <row r="87" s="36" customFormat="1" ht="20" customHeight="1" spans="1:16">
      <c r="A87" s="26"/>
      <c r="B87" s="17" t="s">
        <v>154</v>
      </c>
      <c r="C87" s="59">
        <v>212292</v>
      </c>
      <c r="D87" s="60">
        <f t="shared" si="25"/>
        <v>0.0171214810421447</v>
      </c>
      <c r="E87" s="54">
        <v>7607</v>
      </c>
      <c r="F87" s="60">
        <f t="shared" si="26"/>
        <v>0.0178888899340601</v>
      </c>
      <c r="G87" s="61">
        <v>10</v>
      </c>
      <c r="H87" s="60">
        <f t="shared" si="27"/>
        <v>0.0137931034482759</v>
      </c>
      <c r="I87" s="55">
        <v>0.730906810348433</v>
      </c>
      <c r="J87" s="55">
        <f t="shared" si="28"/>
        <v>1.3681634728828</v>
      </c>
      <c r="K87" s="55">
        <f t="shared" si="29"/>
        <v>0.0114221663751448</v>
      </c>
      <c r="L87" s="55">
        <f t="shared" si="30"/>
        <v>0.0148037488495803</v>
      </c>
      <c r="M87" s="55">
        <f t="shared" si="31"/>
        <v>16.0028525063963</v>
      </c>
      <c r="N87" s="84">
        <f t="shared" si="33"/>
        <v>16</v>
      </c>
      <c r="O87" s="84"/>
      <c r="P87" s="84">
        <f t="shared" si="32"/>
        <v>16</v>
      </c>
    </row>
    <row r="88" s="37" customFormat="1" ht="20" customHeight="1" spans="1:16">
      <c r="A88" s="66" t="s">
        <v>155</v>
      </c>
      <c r="B88" s="94" t="s">
        <v>191</v>
      </c>
      <c r="C88" s="56">
        <v>191687</v>
      </c>
      <c r="D88" s="57">
        <f t="shared" si="25"/>
        <v>0.0154596750538202</v>
      </c>
      <c r="E88" s="58">
        <v>4123</v>
      </c>
      <c r="F88" s="57">
        <f t="shared" si="26"/>
        <v>0.00969579245407256</v>
      </c>
      <c r="G88" s="95">
        <v>1</v>
      </c>
      <c r="H88" s="57">
        <f t="shared" si="27"/>
        <v>0.00137931034482759</v>
      </c>
      <c r="I88" s="82">
        <v>0.499211641241661</v>
      </c>
      <c r="J88" s="82">
        <f t="shared" si="28"/>
        <v>2.00315841496155</v>
      </c>
      <c r="K88" s="82">
        <f t="shared" si="29"/>
        <v>0.0167234465361451</v>
      </c>
      <c r="L88" s="82">
        <f t="shared" si="30"/>
        <v>0.00892750694673861</v>
      </c>
      <c r="M88" s="82">
        <f t="shared" si="31"/>
        <v>9.65063500942444</v>
      </c>
      <c r="N88" s="83">
        <f t="shared" si="33"/>
        <v>10</v>
      </c>
      <c r="O88" s="83"/>
      <c r="P88" s="83">
        <f t="shared" si="32"/>
        <v>10</v>
      </c>
    </row>
    <row r="89" s="37" customFormat="1" ht="20" customHeight="1" spans="1:16">
      <c r="A89" s="66"/>
      <c r="B89" s="94" t="s">
        <v>192</v>
      </c>
      <c r="C89" s="56">
        <v>209473</v>
      </c>
      <c r="D89" s="57">
        <f t="shared" si="25"/>
        <v>0.016894126949396</v>
      </c>
      <c r="E89" s="58">
        <v>7897</v>
      </c>
      <c r="F89" s="57">
        <f t="shared" si="26"/>
        <v>0.01857086417895</v>
      </c>
      <c r="G89" s="95">
        <v>6</v>
      </c>
      <c r="H89" s="57">
        <f t="shared" si="27"/>
        <v>0.00827586206896552</v>
      </c>
      <c r="I89" s="82">
        <v>0.564616421039396</v>
      </c>
      <c r="J89" s="82">
        <f t="shared" si="28"/>
        <v>1.77111391510561</v>
      </c>
      <c r="K89" s="82">
        <f t="shared" si="29"/>
        <v>0.0147862139346877</v>
      </c>
      <c r="L89" s="82">
        <f t="shared" si="30"/>
        <v>0.0133605858401929</v>
      </c>
      <c r="M89" s="82">
        <f t="shared" si="31"/>
        <v>14.4427932932486</v>
      </c>
      <c r="N89" s="83">
        <f t="shared" si="33"/>
        <v>14</v>
      </c>
      <c r="O89" s="83"/>
      <c r="P89" s="83">
        <f t="shared" si="32"/>
        <v>14</v>
      </c>
    </row>
    <row r="90" s="36" customFormat="1" ht="20" customHeight="1" spans="1:16">
      <c r="A90" s="62"/>
      <c r="B90" s="17" t="s">
        <v>158</v>
      </c>
      <c r="C90" s="59">
        <v>335044</v>
      </c>
      <c r="D90" s="60">
        <f t="shared" si="25"/>
        <v>0.0270215057292989</v>
      </c>
      <c r="E90" s="54">
        <v>7757</v>
      </c>
      <c r="F90" s="60">
        <f t="shared" si="26"/>
        <v>0.0182416352331411</v>
      </c>
      <c r="G90" s="61">
        <v>3</v>
      </c>
      <c r="H90" s="60">
        <f t="shared" si="27"/>
        <v>0.00413793103448276</v>
      </c>
      <c r="I90" s="55">
        <v>0.732537730256034</v>
      </c>
      <c r="J90" s="55">
        <f t="shared" si="28"/>
        <v>1.36511739763969</v>
      </c>
      <c r="K90" s="55">
        <f t="shared" si="29"/>
        <v>0.0113967360965943</v>
      </c>
      <c r="L90" s="55">
        <f t="shared" si="30"/>
        <v>0.0129871478256</v>
      </c>
      <c r="M90" s="55">
        <f t="shared" si="31"/>
        <v>14.0391067994736</v>
      </c>
      <c r="N90" s="84">
        <f t="shared" si="33"/>
        <v>14</v>
      </c>
      <c r="O90" s="84"/>
      <c r="P90" s="84">
        <f t="shared" si="32"/>
        <v>14</v>
      </c>
    </row>
    <row r="91" s="36" customFormat="1" ht="20" customHeight="1" spans="1:16">
      <c r="A91" s="62"/>
      <c r="B91" s="17" t="s">
        <v>159</v>
      </c>
      <c r="C91" s="59">
        <v>184819</v>
      </c>
      <c r="D91" s="60">
        <f t="shared" si="25"/>
        <v>0.0149057666079181</v>
      </c>
      <c r="E91" s="54">
        <v>6346</v>
      </c>
      <c r="F91" s="60">
        <f t="shared" si="26"/>
        <v>0.0149234777864527</v>
      </c>
      <c r="G91" s="61">
        <v>2</v>
      </c>
      <c r="H91" s="60">
        <f t="shared" si="27"/>
        <v>0.00275862068965517</v>
      </c>
      <c r="I91" s="55">
        <v>0.639127681911736</v>
      </c>
      <c r="J91" s="55">
        <f t="shared" si="28"/>
        <v>1.56463258954586</v>
      </c>
      <c r="K91" s="55">
        <f t="shared" si="29"/>
        <v>0.0130623964957273</v>
      </c>
      <c r="L91" s="55">
        <f t="shared" si="30"/>
        <v>0.00968177645388169</v>
      </c>
      <c r="M91" s="55">
        <f t="shared" si="31"/>
        <v>10.4660003466461</v>
      </c>
      <c r="N91" s="84">
        <f t="shared" si="33"/>
        <v>10</v>
      </c>
      <c r="O91" s="84"/>
      <c r="P91" s="84">
        <f t="shared" si="32"/>
        <v>10</v>
      </c>
    </row>
    <row r="92" s="36" customFormat="1" ht="20" customHeight="1" spans="1:16">
      <c r="A92" s="64"/>
      <c r="B92" s="17" t="s">
        <v>160</v>
      </c>
      <c r="C92" s="59">
        <v>189031</v>
      </c>
      <c r="D92" s="60">
        <f t="shared" si="25"/>
        <v>0.0152454670118406</v>
      </c>
      <c r="E92" s="54">
        <v>8411</v>
      </c>
      <c r="F92" s="60">
        <f t="shared" si="26"/>
        <v>0.0197796047371342</v>
      </c>
      <c r="G92" s="61">
        <v>0</v>
      </c>
      <c r="H92" s="60">
        <f t="shared" si="27"/>
        <v>0</v>
      </c>
      <c r="I92" s="55">
        <v>0.739291009851631</v>
      </c>
      <c r="J92" s="55">
        <f t="shared" si="28"/>
        <v>1.35264731570412</v>
      </c>
      <c r="K92" s="55">
        <f t="shared" si="29"/>
        <v>0.0112926291288212</v>
      </c>
      <c r="L92" s="55">
        <f t="shared" si="30"/>
        <v>0.0092635401755592</v>
      </c>
      <c r="M92" s="55">
        <f t="shared" si="31"/>
        <v>10.0138869297795</v>
      </c>
      <c r="N92" s="84">
        <f t="shared" si="33"/>
        <v>10</v>
      </c>
      <c r="O92" s="84"/>
      <c r="P92" s="84">
        <f t="shared" si="32"/>
        <v>10</v>
      </c>
    </row>
    <row r="93" s="37" customFormat="1" ht="20" customHeight="1" spans="1:16">
      <c r="A93" s="66" t="s">
        <v>161</v>
      </c>
      <c r="B93" s="30" t="s">
        <v>162</v>
      </c>
      <c r="C93" s="56">
        <v>64220</v>
      </c>
      <c r="D93" s="57">
        <f t="shared" si="25"/>
        <v>0.00517938270178119</v>
      </c>
      <c r="E93" s="58">
        <v>3212</v>
      </c>
      <c r="F93" s="57">
        <f t="shared" si="26"/>
        <v>0.0075534526709874</v>
      </c>
      <c r="G93" s="63">
        <v>1</v>
      </c>
      <c r="H93" s="57">
        <f t="shared" si="27"/>
        <v>0.00137931034482759</v>
      </c>
      <c r="I93" s="82">
        <v>0.762578846702115</v>
      </c>
      <c r="J93" s="82">
        <f t="shared" si="28"/>
        <v>1.31133981007295</v>
      </c>
      <c r="K93" s="82">
        <f t="shared" si="29"/>
        <v>0.0109477717991139</v>
      </c>
      <c r="L93" s="82">
        <f t="shared" si="30"/>
        <v>0.00528784557230753</v>
      </c>
      <c r="M93" s="82">
        <f t="shared" si="31"/>
        <v>5.71616106366444</v>
      </c>
      <c r="N93" s="83">
        <f t="shared" si="33"/>
        <v>6</v>
      </c>
      <c r="O93" s="83"/>
      <c r="P93" s="83">
        <f t="shared" si="32"/>
        <v>6</v>
      </c>
    </row>
    <row r="94" s="37" customFormat="1" ht="20" customHeight="1" spans="1:16">
      <c r="A94" s="66"/>
      <c r="B94" s="30" t="s">
        <v>193</v>
      </c>
      <c r="C94" s="56">
        <v>59270</v>
      </c>
      <c r="D94" s="57">
        <f t="shared" si="25"/>
        <v>0.00478016214161587</v>
      </c>
      <c r="E94" s="58">
        <v>3937</v>
      </c>
      <c r="F94" s="57">
        <f t="shared" si="26"/>
        <v>0.00925838828321215</v>
      </c>
      <c r="G94" s="63">
        <v>3</v>
      </c>
      <c r="H94" s="57">
        <f t="shared" si="27"/>
        <v>0.00413793103448276</v>
      </c>
      <c r="I94" s="82">
        <v>0.722288446497926</v>
      </c>
      <c r="J94" s="82">
        <f t="shared" si="28"/>
        <v>1.38448843373943</v>
      </c>
      <c r="K94" s="82">
        <f t="shared" si="29"/>
        <v>0.0115584559506728</v>
      </c>
      <c r="L94" s="82">
        <f t="shared" si="30"/>
        <v>0.00677457368889327</v>
      </c>
      <c r="M94" s="82">
        <f t="shared" si="31"/>
        <v>7.32331415769363</v>
      </c>
      <c r="N94" s="83">
        <f t="shared" si="33"/>
        <v>7</v>
      </c>
      <c r="O94" s="83"/>
      <c r="P94" s="83">
        <f t="shared" si="32"/>
        <v>7</v>
      </c>
    </row>
    <row r="95" s="38" customFormat="1" ht="20" customHeight="1" spans="1:16">
      <c r="A95" s="62"/>
      <c r="B95" s="17" t="s">
        <v>164</v>
      </c>
      <c r="C95" s="59">
        <v>103798</v>
      </c>
      <c r="D95" s="60">
        <f t="shared" si="25"/>
        <v>0.00837137286950303</v>
      </c>
      <c r="E95" s="54">
        <v>5100</v>
      </c>
      <c r="F95" s="60">
        <f t="shared" si="26"/>
        <v>0.0119933401687534</v>
      </c>
      <c r="G95" s="61">
        <v>2</v>
      </c>
      <c r="H95" s="60">
        <f t="shared" si="27"/>
        <v>0.00275862068965517</v>
      </c>
      <c r="I95" s="55">
        <v>0.730716889868369</v>
      </c>
      <c r="J95" s="55">
        <f t="shared" si="28"/>
        <v>1.36851907197621</v>
      </c>
      <c r="K95" s="55">
        <f t="shared" si="29"/>
        <v>0.0114251351081129</v>
      </c>
      <c r="L95" s="55">
        <f t="shared" si="30"/>
        <v>0.00746141790513593</v>
      </c>
      <c r="M95" s="55">
        <f t="shared" si="31"/>
        <v>8.06579275545194</v>
      </c>
      <c r="N95" s="84">
        <f t="shared" si="33"/>
        <v>8</v>
      </c>
      <c r="O95" s="84"/>
      <c r="P95" s="84">
        <f t="shared" si="32"/>
        <v>8</v>
      </c>
    </row>
    <row r="96" s="36" customFormat="1" ht="20" customHeight="1" spans="1:16">
      <c r="A96" s="62"/>
      <c r="B96" s="17" t="s">
        <v>165</v>
      </c>
      <c r="C96" s="59">
        <v>215795</v>
      </c>
      <c r="D96" s="60">
        <f t="shared" si="25"/>
        <v>0.0174040001577526</v>
      </c>
      <c r="E96" s="54">
        <v>11623</v>
      </c>
      <c r="F96" s="60">
        <f t="shared" si="26"/>
        <v>0.0273330574081216</v>
      </c>
      <c r="G96" s="61">
        <v>3</v>
      </c>
      <c r="H96" s="60">
        <f t="shared" si="27"/>
        <v>0.00413793103448276</v>
      </c>
      <c r="I96" s="55">
        <v>0.670155947631959</v>
      </c>
      <c r="J96" s="55">
        <f t="shared" si="28"/>
        <v>1.49218999478191</v>
      </c>
      <c r="K96" s="55">
        <f t="shared" si="29"/>
        <v>0.0124576066541322</v>
      </c>
      <c r="L96" s="55">
        <f t="shared" si="30"/>
        <v>0.0130941052577944</v>
      </c>
      <c r="M96" s="55">
        <f t="shared" si="31"/>
        <v>14.1547277836757</v>
      </c>
      <c r="N96" s="84">
        <f t="shared" si="33"/>
        <v>14</v>
      </c>
      <c r="O96" s="84"/>
      <c r="P96" s="84">
        <f t="shared" si="32"/>
        <v>14</v>
      </c>
    </row>
    <row r="97" s="36" customFormat="1" ht="20" customHeight="1" spans="1:16">
      <c r="A97" s="64"/>
      <c r="B97" s="17" t="s">
        <v>166</v>
      </c>
      <c r="C97" s="59">
        <v>93430</v>
      </c>
      <c r="D97" s="60">
        <f t="shared" si="25"/>
        <v>0.00753518725984766</v>
      </c>
      <c r="E97" s="54">
        <v>3802</v>
      </c>
      <c r="F97" s="60">
        <f t="shared" si="26"/>
        <v>0.00894091751403926</v>
      </c>
      <c r="G97" s="61">
        <v>4</v>
      </c>
      <c r="H97" s="60">
        <f t="shared" si="27"/>
        <v>0.00551724137931034</v>
      </c>
      <c r="I97" s="55">
        <v>0.949935349214932</v>
      </c>
      <c r="J97" s="55">
        <f t="shared" si="28"/>
        <v>1.05270321904164</v>
      </c>
      <c r="K97" s="55">
        <f t="shared" si="29"/>
        <v>0.00878853408226758</v>
      </c>
      <c r="L97" s="55">
        <f t="shared" si="30"/>
        <v>0.00725982432295504</v>
      </c>
      <c r="M97" s="55">
        <f t="shared" si="31"/>
        <v>7.8478700931144</v>
      </c>
      <c r="N97" s="84">
        <f t="shared" si="33"/>
        <v>8</v>
      </c>
      <c r="O97" s="84"/>
      <c r="P97" s="84">
        <f t="shared" si="32"/>
        <v>8</v>
      </c>
    </row>
    <row r="98" spans="13:15">
      <c r="M98" s="96"/>
      <c r="N98" s="96"/>
      <c r="O98" s="96"/>
    </row>
  </sheetData>
  <autoFilter xmlns:etc="http://www.wps.cn/officeDocument/2017/etCustomData" ref="A1:P97" etc:filterBottomFollowUsedRange="0">
    <extLst/>
  </autoFilter>
  <mergeCells count="21">
    <mergeCell ref="A1:C1"/>
    <mergeCell ref="A2:P2"/>
    <mergeCell ref="A3:B3"/>
    <mergeCell ref="A4:B4"/>
    <mergeCell ref="A5:B5"/>
    <mergeCell ref="A6:B6"/>
    <mergeCell ref="A7:A13"/>
    <mergeCell ref="A14:A23"/>
    <mergeCell ref="A24:A29"/>
    <mergeCell ref="A30:A37"/>
    <mergeCell ref="A38:A43"/>
    <mergeCell ref="A44:A47"/>
    <mergeCell ref="A48:A50"/>
    <mergeCell ref="A51:A54"/>
    <mergeCell ref="A55:A63"/>
    <mergeCell ref="A64:A68"/>
    <mergeCell ref="A69:A76"/>
    <mergeCell ref="A77:A84"/>
    <mergeCell ref="A85:A87"/>
    <mergeCell ref="A88:A92"/>
    <mergeCell ref="A93:A97"/>
  </mergeCells>
  <printOptions horizontalCentered="1"/>
  <pageMargins left="0.156944444444444" right="0.156944444444444" top="0.472222222222222" bottom="0.472222222222222" header="0.5" footer="0.196527777777778"/>
  <pageSetup paperSize="9" scale="70" fitToHeight="0" orientation="landscape" horizontalDpi="600"/>
  <headerFooter>
    <oddFooter>&amp;C第 &amp;P 页，共 &amp;N 页</oddFooter>
  </headerFooter>
  <rowBreaks count="9" manualBreakCount="9">
    <brk id="29" max="255" man="1"/>
    <brk id="54" max="255" man="1"/>
    <brk id="84" max="255" man="1"/>
    <brk id="97" max="255" man="1"/>
    <brk id="97" max="255" man="1"/>
    <brk id="97" max="255" man="1"/>
    <brk id="97" max="255" man="1"/>
    <brk id="97" max="255" man="1"/>
    <brk id="97" max="25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2"/>
  <sheetViews>
    <sheetView tabSelected="1" view="pageBreakPreview" zoomScaleNormal="100" workbookViewId="0">
      <selection activeCell="F5" sqref="F5"/>
    </sheetView>
  </sheetViews>
  <sheetFormatPr defaultColWidth="9" defaultRowHeight="13.5" outlineLevelCol="2"/>
  <cols>
    <col min="1" max="1" width="28.375" customWidth="1"/>
    <col min="2" max="2" width="21" customWidth="1"/>
    <col min="3" max="3" width="35.625" customWidth="1"/>
  </cols>
  <sheetData>
    <row r="1" ht="18.75" spans="1:3">
      <c r="A1" s="1" t="s">
        <v>194</v>
      </c>
      <c r="B1" s="2"/>
      <c r="C1" s="2"/>
    </row>
    <row r="2" ht="74" customHeight="1" spans="1:3">
      <c r="A2" s="3" t="s">
        <v>195</v>
      </c>
      <c r="B2" s="3"/>
      <c r="C2" s="3"/>
    </row>
    <row r="3" ht="15.75" spans="1:3">
      <c r="A3" s="4"/>
      <c r="B3" s="4"/>
      <c r="C3" s="5" t="s">
        <v>196</v>
      </c>
    </row>
    <row r="4" ht="42" customHeight="1" spans="1:3">
      <c r="A4" s="6" t="s">
        <v>2</v>
      </c>
      <c r="B4" s="7" t="s">
        <v>197</v>
      </c>
      <c r="C4" s="7" t="s">
        <v>198</v>
      </c>
    </row>
    <row r="5" ht="34" customHeight="1" spans="1:3">
      <c r="A5" s="8" t="s">
        <v>199</v>
      </c>
      <c r="B5" s="9">
        <f ca="1">B6+B56</f>
        <v>2366</v>
      </c>
      <c r="C5" s="10"/>
    </row>
    <row r="6" ht="34" customHeight="1" spans="1:3">
      <c r="A6" s="11" t="s">
        <v>200</v>
      </c>
      <c r="B6" s="12">
        <f ca="1">+B7+B14+B18+B20+B23+B29+B32+B37+B40+B44+B47+B50+B53+B27</f>
        <v>1677</v>
      </c>
      <c r="C6" s="10"/>
    </row>
    <row r="7" ht="25" customHeight="1" spans="1:3">
      <c r="A7" s="13" t="s">
        <v>49</v>
      </c>
      <c r="B7" s="14">
        <f ca="1">SUM(B8:B13)</f>
        <v>78</v>
      </c>
      <c r="C7" s="15"/>
    </row>
    <row r="8" ht="25" hidden="1" customHeight="1" spans="1:3">
      <c r="A8" s="16" t="s">
        <v>50</v>
      </c>
      <c r="B8" s="14">
        <f ca="1">VLOOKUP(A8,'附件1、资金分配测算表 '!B:P,15,FALSE)</f>
        <v>8</v>
      </c>
      <c r="C8" s="15"/>
    </row>
    <row r="9" ht="25" hidden="1" customHeight="1" spans="1:3">
      <c r="A9" s="16" t="s">
        <v>51</v>
      </c>
      <c r="B9" s="14">
        <f ca="1">VLOOKUP(A9,'附件1、资金分配测算表 '!B:P,15,FALSE)</f>
        <v>14</v>
      </c>
      <c r="C9" s="15"/>
    </row>
    <row r="10" ht="25" hidden="1" customHeight="1" spans="1:3">
      <c r="A10" s="16" t="s">
        <v>52</v>
      </c>
      <c r="B10" s="14">
        <f ca="1">VLOOKUP(A10,'附件1、资金分配测算表 '!B:P,15,FALSE)</f>
        <v>7</v>
      </c>
      <c r="C10" s="15"/>
    </row>
    <row r="11" ht="25" hidden="1" customHeight="1" spans="1:3">
      <c r="A11" s="16" t="s">
        <v>53</v>
      </c>
      <c r="B11" s="14">
        <f ca="1">VLOOKUP(A11,'附件1、资金分配测算表 '!B:P,15,FALSE)</f>
        <v>18</v>
      </c>
      <c r="C11" s="15"/>
    </row>
    <row r="12" ht="25" hidden="1" customHeight="1" spans="1:3">
      <c r="A12" s="16" t="s">
        <v>54</v>
      </c>
      <c r="B12" s="14">
        <f ca="1">VLOOKUP(A12,'附件1、资金分配测算表 '!B:P,15,FALSE)</f>
        <v>17</v>
      </c>
      <c r="C12" s="15"/>
    </row>
    <row r="13" ht="25" hidden="1" customHeight="1" spans="1:3">
      <c r="A13" s="16" t="s">
        <v>55</v>
      </c>
      <c r="B13" s="14">
        <f ca="1">VLOOKUP(A13,'附件1、资金分配测算表 '!B:P,15,FALSE)</f>
        <v>14</v>
      </c>
      <c r="C13" s="15"/>
    </row>
    <row r="14" ht="25" customHeight="1" spans="1:3">
      <c r="A14" s="17" t="s">
        <v>63</v>
      </c>
      <c r="B14" s="14">
        <f ca="1">SUM(B15:B17)</f>
        <v>27</v>
      </c>
      <c r="C14" s="15"/>
    </row>
    <row r="15" ht="25" hidden="1" customHeight="1" spans="1:3">
      <c r="A15" s="16" t="s">
        <v>64</v>
      </c>
      <c r="B15" s="14">
        <f ca="1">VLOOKUP(A15,'附件1、资金分配测算表 '!B:P,15,FALSE)</f>
        <v>10</v>
      </c>
      <c r="C15" s="15"/>
    </row>
    <row r="16" ht="25" hidden="1" customHeight="1" spans="1:3">
      <c r="A16" s="16" t="s">
        <v>65</v>
      </c>
      <c r="B16" s="14">
        <f ca="1">VLOOKUP(A16,'附件1、资金分配测算表 '!B:P,15,FALSE)</f>
        <v>8</v>
      </c>
      <c r="C16" s="15"/>
    </row>
    <row r="17" ht="25" hidden="1" customHeight="1" spans="1:3">
      <c r="A17" s="16" t="s">
        <v>66</v>
      </c>
      <c r="B17" s="14">
        <f ca="1">VLOOKUP(A17,'附件1、资金分配测算表 '!B:P,15,FALSE)</f>
        <v>9</v>
      </c>
      <c r="C17" s="15"/>
    </row>
    <row r="18" ht="25" customHeight="1" spans="1:3">
      <c r="A18" s="18" t="s">
        <v>74</v>
      </c>
      <c r="B18" s="14">
        <f ca="1">B19</f>
        <v>6</v>
      </c>
      <c r="C18" s="15"/>
    </row>
    <row r="19" ht="25" hidden="1" customHeight="1" spans="1:3">
      <c r="A19" s="16" t="s">
        <v>75</v>
      </c>
      <c r="B19" s="14">
        <f ca="1">VLOOKUP(A19,'附件1、资金分配测算表 '!B:P,15,FALSE)</f>
        <v>6</v>
      </c>
      <c r="C19" s="15"/>
    </row>
    <row r="20" ht="25" customHeight="1" spans="1:3">
      <c r="A20" s="17" t="s">
        <v>81</v>
      </c>
      <c r="B20" s="14">
        <f ca="1">SUM(B21:B22)</f>
        <v>14</v>
      </c>
      <c r="C20" s="15"/>
    </row>
    <row r="21" ht="25" hidden="1" customHeight="1" spans="1:3">
      <c r="A21" s="16" t="s">
        <v>82</v>
      </c>
      <c r="B21" s="14">
        <f ca="1">VLOOKUP(A21,'附件1、资金分配测算表 '!B:P,15,FALSE)</f>
        <v>7</v>
      </c>
      <c r="C21" s="15"/>
    </row>
    <row r="22" ht="25" hidden="1" customHeight="1" spans="1:3">
      <c r="A22" s="16" t="s">
        <v>83</v>
      </c>
      <c r="B22" s="14">
        <f ca="1">VLOOKUP(A22,'附件1、资金分配测算表 '!B:P,15,FALSE)</f>
        <v>7</v>
      </c>
      <c r="C22" s="15"/>
    </row>
    <row r="23" ht="45" customHeight="1" spans="1:3">
      <c r="A23" s="17" t="s">
        <v>90</v>
      </c>
      <c r="B23" s="14">
        <f ca="1">SUM(B24:B26)</f>
        <v>1308</v>
      </c>
      <c r="C23" s="19" t="s">
        <v>201</v>
      </c>
    </row>
    <row r="24" ht="25" hidden="1" customHeight="1" spans="1:3">
      <c r="A24" s="20" t="s">
        <v>91</v>
      </c>
      <c r="B24" s="14">
        <f ca="1">VLOOKUP(A24,'附件1、资金分配测算表 '!B:P,15,FALSE)</f>
        <v>1285</v>
      </c>
      <c r="C24" s="19" t="s">
        <v>202</v>
      </c>
    </row>
    <row r="25" ht="25" hidden="1" customHeight="1" spans="1:3">
      <c r="A25" s="21" t="s">
        <v>92</v>
      </c>
      <c r="B25" s="14">
        <f ca="1">VLOOKUP(A25,'附件1、资金分配测算表 '!B:P,15,FALSE)</f>
        <v>16</v>
      </c>
      <c r="C25" s="15"/>
    </row>
    <row r="26" ht="25" hidden="1" customHeight="1" spans="1:3">
      <c r="A26" s="21" t="s">
        <v>93</v>
      </c>
      <c r="B26" s="14">
        <f ca="1">VLOOKUP(A26,'附件1、资金分配测算表 '!B:P,15,FALSE)</f>
        <v>7</v>
      </c>
      <c r="C26" s="15"/>
    </row>
    <row r="27" ht="25" customHeight="1" spans="1:3">
      <c r="A27" s="17" t="s">
        <v>97</v>
      </c>
      <c r="B27" s="14">
        <f ca="1">B28</f>
        <v>13</v>
      </c>
      <c r="C27" s="15"/>
    </row>
    <row r="28" ht="25" hidden="1" customHeight="1" spans="1:3">
      <c r="A28" s="22" t="s">
        <v>98</v>
      </c>
      <c r="B28" s="14">
        <f ca="1">VLOOKUP(A28,'附件1、资金分配测算表 '!B:P,15,FALSE)</f>
        <v>13</v>
      </c>
      <c r="C28" s="15"/>
    </row>
    <row r="29" ht="25" customHeight="1" spans="1:3">
      <c r="A29" s="23" t="s">
        <v>112</v>
      </c>
      <c r="B29" s="14">
        <f ca="1">SUM(B30:B31)</f>
        <v>14</v>
      </c>
      <c r="C29" s="15"/>
    </row>
    <row r="30" ht="25" hidden="1" customHeight="1" spans="1:3">
      <c r="A30" s="24" t="s">
        <v>113</v>
      </c>
      <c r="B30" s="14">
        <f ca="1">VLOOKUP(A30,'附件1、资金分配测算表 '!B:P,15,FALSE)</f>
        <v>6</v>
      </c>
      <c r="C30" s="15"/>
    </row>
    <row r="31" ht="25" hidden="1" customHeight="1" spans="1:3">
      <c r="A31" s="24" t="s">
        <v>114</v>
      </c>
      <c r="B31" s="14">
        <f ca="1">VLOOKUP(A31,'附件1、资金分配测算表 '!B:P,15,FALSE)</f>
        <v>8</v>
      </c>
      <c r="C31" s="15"/>
    </row>
    <row r="32" ht="25" customHeight="1" spans="1:3">
      <c r="A32" s="17" t="s">
        <v>117</v>
      </c>
      <c r="B32" s="14">
        <f ca="1">SUM(B33:B36)</f>
        <v>37</v>
      </c>
      <c r="C32" s="15"/>
    </row>
    <row r="33" ht="25" hidden="1" customHeight="1" spans="1:3">
      <c r="A33" s="25" t="s">
        <v>118</v>
      </c>
      <c r="B33" s="14">
        <f ca="1">VLOOKUP(A33,'附件1、资金分配测算表 '!B:P,15,FALSE)</f>
        <v>9</v>
      </c>
      <c r="C33" s="15"/>
    </row>
    <row r="34" ht="25" hidden="1" customHeight="1" spans="1:3">
      <c r="A34" s="25" t="s">
        <v>119</v>
      </c>
      <c r="B34" s="14">
        <f ca="1">VLOOKUP(A34,'附件1、资金分配测算表 '!B:P,15,FALSE)</f>
        <v>11</v>
      </c>
      <c r="C34" s="15"/>
    </row>
    <row r="35" ht="25" hidden="1" customHeight="1" spans="1:3">
      <c r="A35" s="25" t="s">
        <v>120</v>
      </c>
      <c r="B35" s="14">
        <f ca="1">VLOOKUP(A35,'附件1、资金分配测算表 '!B:P,15,FALSE)</f>
        <v>9</v>
      </c>
      <c r="C35" s="15"/>
    </row>
    <row r="36" ht="25" hidden="1" customHeight="1" spans="1:3">
      <c r="A36" s="25" t="s">
        <v>121</v>
      </c>
      <c r="B36" s="14">
        <f ca="1">VLOOKUP(A36,'附件1、资金分配测算表 '!B:P,15,FALSE)</f>
        <v>8</v>
      </c>
      <c r="C36" s="15"/>
    </row>
    <row r="37" ht="25" customHeight="1" spans="1:3">
      <c r="A37" s="17" t="s">
        <v>127</v>
      </c>
      <c r="B37" s="14">
        <f ca="1">SUM(B38:B39)</f>
        <v>28</v>
      </c>
      <c r="C37" s="15"/>
    </row>
    <row r="38" ht="25" hidden="1" customHeight="1" spans="1:3">
      <c r="A38" s="25" t="s">
        <v>128</v>
      </c>
      <c r="B38" s="14">
        <f ca="1">VLOOKUP(A38,'附件1、资金分配测算表 '!B:P,15,FALSE)</f>
        <v>13</v>
      </c>
      <c r="C38" s="15"/>
    </row>
    <row r="39" ht="25" hidden="1" customHeight="1" spans="1:3">
      <c r="A39" s="25" t="s">
        <v>129</v>
      </c>
      <c r="B39" s="14">
        <f ca="1">VLOOKUP(A39,'附件1、资金分配测算表 '!B:P,15,FALSE)</f>
        <v>15</v>
      </c>
      <c r="C39" s="15"/>
    </row>
    <row r="40" ht="25" customHeight="1" spans="1:3">
      <c r="A40" s="26" t="s">
        <v>133</v>
      </c>
      <c r="B40" s="14">
        <f ca="1">SUM(B41:B43)</f>
        <v>34</v>
      </c>
      <c r="C40" s="15"/>
    </row>
    <row r="41" ht="25" hidden="1" customHeight="1" spans="1:3">
      <c r="A41" s="16" t="s">
        <v>134</v>
      </c>
      <c r="B41" s="14">
        <f ca="1">VLOOKUP(A41,'附件1、资金分配测算表 '!B:P,15,FALSE)</f>
        <v>8</v>
      </c>
      <c r="C41" s="15"/>
    </row>
    <row r="42" ht="25" hidden="1" customHeight="1" spans="1:3">
      <c r="A42" s="16" t="s">
        <v>135</v>
      </c>
      <c r="B42" s="14">
        <f ca="1">VLOOKUP(A42,'附件1、资金分配测算表 '!B:P,15,FALSE)</f>
        <v>7</v>
      </c>
      <c r="C42" s="15"/>
    </row>
    <row r="43" ht="25" hidden="1" customHeight="1" spans="1:3">
      <c r="A43" s="16" t="s">
        <v>136</v>
      </c>
      <c r="B43" s="14">
        <f ca="1">VLOOKUP(A43,'附件1、资金分配测算表 '!B:P,15,FALSE)</f>
        <v>19</v>
      </c>
      <c r="C43" s="15"/>
    </row>
    <row r="44" ht="25" customHeight="1" spans="1:3">
      <c r="A44" s="17" t="s">
        <v>142</v>
      </c>
      <c r="B44" s="14">
        <f ca="1">SUM(B45:B46)</f>
        <v>56</v>
      </c>
      <c r="C44" s="15"/>
    </row>
    <row r="45" ht="25" hidden="1" customHeight="1" spans="1:3">
      <c r="A45" s="27" t="s">
        <v>143</v>
      </c>
      <c r="B45" s="14">
        <f ca="1">VLOOKUP(A45,'附件1、资金分配测算表 '!B:P,15,FALSE)</f>
        <v>33</v>
      </c>
      <c r="C45" s="15"/>
    </row>
    <row r="46" ht="25" hidden="1" customHeight="1" spans="1:3">
      <c r="A46" s="27" t="s">
        <v>144</v>
      </c>
      <c r="B46" s="14">
        <f ca="1">VLOOKUP(A46,'附件1、资金分配测算表 '!B:P,15,FALSE)</f>
        <v>23</v>
      </c>
      <c r="C46" s="15"/>
    </row>
    <row r="47" ht="25" customHeight="1" spans="1:3">
      <c r="A47" s="17" t="s">
        <v>151</v>
      </c>
      <c r="B47" s="14">
        <f ca="1">SUM(B48:B49)</f>
        <v>25</v>
      </c>
      <c r="C47" s="15"/>
    </row>
    <row r="48" ht="25" hidden="1" customHeight="1" spans="1:3">
      <c r="A48" s="28" t="s">
        <v>152</v>
      </c>
      <c r="B48" s="14">
        <f ca="1">VLOOKUP(A48,'附件1、资金分配测算表 '!B:P,15,FALSE)</f>
        <v>13</v>
      </c>
      <c r="C48" s="15"/>
    </row>
    <row r="49" ht="25" hidden="1" customHeight="1" spans="1:3">
      <c r="A49" s="28" t="s">
        <v>153</v>
      </c>
      <c r="B49" s="14">
        <f ca="1">VLOOKUP(A49,'附件1、资金分配测算表 '!B:P,15,FALSE)</f>
        <v>12</v>
      </c>
      <c r="C49" s="15"/>
    </row>
    <row r="50" ht="25" customHeight="1" spans="1:3">
      <c r="A50" s="17" t="s">
        <v>155</v>
      </c>
      <c r="B50" s="14">
        <f ca="1">SUM(B51:B52)</f>
        <v>24</v>
      </c>
      <c r="C50" s="15"/>
    </row>
    <row r="51" ht="25" hidden="1" customHeight="1" spans="1:3">
      <c r="A51" s="29" t="s">
        <v>156</v>
      </c>
      <c r="B51" s="14">
        <f ca="1">VLOOKUP(A51,'附件1、资金分配测算表 '!B:P,15,FALSE)</f>
        <v>10</v>
      </c>
      <c r="C51" s="15"/>
    </row>
    <row r="52" ht="25" hidden="1" customHeight="1" spans="1:3">
      <c r="A52" s="29" t="s">
        <v>157</v>
      </c>
      <c r="B52" s="14">
        <f ca="1">VLOOKUP(A52,'附件1、资金分配测算表 '!B:P,15,FALSE)</f>
        <v>14</v>
      </c>
      <c r="C52" s="15"/>
    </row>
    <row r="53" ht="25" customHeight="1" spans="1:3">
      <c r="A53" s="17" t="s">
        <v>161</v>
      </c>
      <c r="B53" s="14">
        <f ca="1">SUM(B54:B55)</f>
        <v>13</v>
      </c>
      <c r="C53" s="15"/>
    </row>
    <row r="54" ht="25" hidden="1" customHeight="1" spans="1:3">
      <c r="A54" s="30" t="s">
        <v>162</v>
      </c>
      <c r="B54" s="14">
        <f ca="1">VLOOKUP(A54,'附件1、资金分配测算表 '!B:P,15,FALSE)</f>
        <v>6</v>
      </c>
      <c r="C54" s="15"/>
    </row>
    <row r="55" ht="25" hidden="1" customHeight="1" spans="1:3">
      <c r="A55" s="24" t="s">
        <v>163</v>
      </c>
      <c r="B55" s="14">
        <f ca="1">VLOOKUP(A55,'附件1、资金分配测算表 '!B:P,15,FALSE)</f>
        <v>7</v>
      </c>
      <c r="C55" s="15"/>
    </row>
    <row r="56" ht="25" customHeight="1" spans="1:3">
      <c r="A56" s="31" t="s">
        <v>203</v>
      </c>
      <c r="B56" s="32">
        <f ca="1">SUM(B57:B112)</f>
        <v>689</v>
      </c>
      <c r="C56" s="15"/>
    </row>
    <row r="57" ht="25" customHeight="1" spans="1:3">
      <c r="A57" s="17" t="s">
        <v>56</v>
      </c>
      <c r="B57" s="14">
        <f ca="1">VLOOKUP(A57,'附件1、资金分配测算表 '!B:P,15,FALSE)</f>
        <v>2</v>
      </c>
      <c r="C57" s="15"/>
    </row>
    <row r="58" ht="25" customHeight="1" spans="1:3">
      <c r="A58" s="33" t="s">
        <v>67</v>
      </c>
      <c r="B58" s="14">
        <f ca="1">VLOOKUP(A58,'附件1、资金分配测算表 '!B:P,15,FALSE)</f>
        <v>6</v>
      </c>
      <c r="C58" s="15"/>
    </row>
    <row r="59" ht="25" customHeight="1" spans="1:3">
      <c r="A59" s="33" t="s">
        <v>68</v>
      </c>
      <c r="B59" s="14">
        <f ca="1">VLOOKUP(A59,'附件1、资金分配测算表 '!B:P,15,FALSE)</f>
        <v>8</v>
      </c>
      <c r="C59" s="15"/>
    </row>
    <row r="60" ht="25" customHeight="1" spans="1:3">
      <c r="A60" s="33" t="s">
        <v>69</v>
      </c>
      <c r="B60" s="14">
        <f ca="1">VLOOKUP(A60,'附件1、资金分配测算表 '!B:P,15,FALSE)</f>
        <v>16</v>
      </c>
      <c r="C60" s="15"/>
    </row>
    <row r="61" ht="25" customHeight="1" spans="1:3">
      <c r="A61" s="17" t="s">
        <v>70</v>
      </c>
      <c r="B61" s="14">
        <f ca="1">VLOOKUP(A61,'附件1、资金分配测算表 '!B:P,15,FALSE)</f>
        <v>10</v>
      </c>
      <c r="C61" s="15"/>
    </row>
    <row r="62" ht="25" customHeight="1" spans="1:3">
      <c r="A62" s="17" t="s">
        <v>71</v>
      </c>
      <c r="B62" s="14">
        <f ca="1">VLOOKUP(A62,'附件1、资金分配测算表 '!B:P,15,FALSE)</f>
        <v>5</v>
      </c>
      <c r="C62" s="15"/>
    </row>
    <row r="63" ht="25" customHeight="1" spans="1:3">
      <c r="A63" s="17" t="s">
        <v>72</v>
      </c>
      <c r="B63" s="14">
        <f ca="1">VLOOKUP(A63,'附件1、资金分配测算表 '!B:P,15,FALSE)</f>
        <v>5</v>
      </c>
      <c r="C63" s="15"/>
    </row>
    <row r="64" ht="25" customHeight="1" spans="1:3">
      <c r="A64" s="17" t="s">
        <v>73</v>
      </c>
      <c r="B64" s="14">
        <f ca="1">VLOOKUP(A64,'附件1、资金分配测算表 '!B:P,15,FALSE)</f>
        <v>7</v>
      </c>
      <c r="C64" s="15"/>
    </row>
    <row r="65" ht="25" customHeight="1" spans="1:3">
      <c r="A65" s="33" t="s">
        <v>76</v>
      </c>
      <c r="B65" s="14">
        <f ca="1">VLOOKUP(A65,'附件1、资金分配测算表 '!B:P,15,FALSE)</f>
        <v>8</v>
      </c>
      <c r="C65" s="15"/>
    </row>
    <row r="66" ht="25" customHeight="1" spans="1:3">
      <c r="A66" s="33" t="s">
        <v>77</v>
      </c>
      <c r="B66" s="14">
        <f ca="1">VLOOKUP(A66,'附件1、资金分配测算表 '!B:P,15,FALSE)</f>
        <v>10</v>
      </c>
      <c r="C66" s="15"/>
    </row>
    <row r="67" ht="25" customHeight="1" spans="1:3">
      <c r="A67" s="17" t="s">
        <v>78</v>
      </c>
      <c r="B67" s="14">
        <f ca="1">VLOOKUP(A67,'附件1、资金分配测算表 '!B:P,15,FALSE)</f>
        <v>9</v>
      </c>
      <c r="C67" s="15"/>
    </row>
    <row r="68" ht="25" customHeight="1" spans="1:3">
      <c r="A68" s="17" t="s">
        <v>79</v>
      </c>
      <c r="B68" s="14">
        <f ca="1">VLOOKUP(A68,'附件1、资金分配测算表 '!B:P,15,FALSE)</f>
        <v>12</v>
      </c>
      <c r="C68" s="15"/>
    </row>
    <row r="69" ht="25" customHeight="1" spans="1:3">
      <c r="A69" s="17" t="s">
        <v>80</v>
      </c>
      <c r="B69" s="14">
        <f ca="1">VLOOKUP(A69,'附件1、资金分配测算表 '!B:P,15,FALSE)</f>
        <v>9</v>
      </c>
      <c r="C69" s="15"/>
    </row>
    <row r="70" ht="25" customHeight="1" spans="1:3">
      <c r="A70" s="33" t="s">
        <v>84</v>
      </c>
      <c r="B70" s="14">
        <f ca="1">VLOOKUP(A70,'附件1、资金分配测算表 '!B:P,15,FALSE)</f>
        <v>6</v>
      </c>
      <c r="C70" s="15"/>
    </row>
    <row r="71" ht="25" customHeight="1" spans="1:3">
      <c r="A71" s="33" t="s">
        <v>85</v>
      </c>
      <c r="B71" s="14">
        <f ca="1">VLOOKUP(A71,'附件1、资金分配测算表 '!B:P,15,FALSE)</f>
        <v>4</v>
      </c>
      <c r="C71" s="15"/>
    </row>
    <row r="72" ht="25" customHeight="1" spans="1:3">
      <c r="A72" s="17" t="s">
        <v>86</v>
      </c>
      <c r="B72" s="14">
        <f ca="1">VLOOKUP(A72,'附件1、资金分配测算表 '!B:P,15,FALSE)</f>
        <v>14</v>
      </c>
      <c r="C72" s="15"/>
    </row>
    <row r="73" ht="25" customHeight="1" spans="1:3">
      <c r="A73" s="17" t="s">
        <v>87</v>
      </c>
      <c r="B73" s="14">
        <f ca="1">VLOOKUP(A73,'附件1、资金分配测算表 '!B:P,15,FALSE)</f>
        <v>11</v>
      </c>
      <c r="C73" s="15"/>
    </row>
    <row r="74" ht="25" customHeight="1" spans="1:3">
      <c r="A74" s="17" t="s">
        <v>88</v>
      </c>
      <c r="B74" s="14">
        <f ca="1">VLOOKUP(A74,'附件1、资金分配测算表 '!B:P,15,FALSE)</f>
        <v>9</v>
      </c>
      <c r="C74" s="15"/>
    </row>
    <row r="75" ht="25" customHeight="1" spans="1:3">
      <c r="A75" s="17" t="s">
        <v>89</v>
      </c>
      <c r="B75" s="14">
        <f ca="1">VLOOKUP(A75,'附件1、资金分配测算表 '!B:P,15,FALSE)</f>
        <v>8</v>
      </c>
      <c r="C75" s="15"/>
    </row>
    <row r="76" ht="25" customHeight="1" spans="1:3">
      <c r="A76" s="17" t="s">
        <v>94</v>
      </c>
      <c r="B76" s="14">
        <f ca="1">VLOOKUP(A76,'附件1、资金分配测算表 '!B:P,15,FALSE)</f>
        <v>12</v>
      </c>
      <c r="C76" s="15"/>
    </row>
    <row r="77" ht="25" customHeight="1" spans="1:3">
      <c r="A77" s="17" t="s">
        <v>95</v>
      </c>
      <c r="B77" s="14">
        <f ca="1">VLOOKUP(A77,'附件1、资金分配测算表 '!B:P,15,FALSE)</f>
        <v>5</v>
      </c>
      <c r="C77" s="15"/>
    </row>
    <row r="78" ht="25" customHeight="1" spans="1:3">
      <c r="A78" s="17" t="s">
        <v>96</v>
      </c>
      <c r="B78" s="14">
        <f ca="1">VLOOKUP(A78,'附件1、资金分配测算表 '!B:P,15,FALSE)</f>
        <v>16</v>
      </c>
      <c r="C78" s="15"/>
    </row>
    <row r="79" ht="25" customHeight="1" spans="1:3">
      <c r="A79" s="17" t="s">
        <v>99</v>
      </c>
      <c r="B79" s="14">
        <f ca="1">VLOOKUP(A79,'附件1、资金分配测算表 '!B:P,15,FALSE)</f>
        <v>6</v>
      </c>
      <c r="C79" s="15"/>
    </row>
    <row r="80" ht="25" customHeight="1" spans="1:3">
      <c r="A80" s="17" t="s">
        <v>100</v>
      </c>
      <c r="B80" s="14">
        <f ca="1">VLOOKUP(A80,'附件1、资金分配测算表 '!B:P,15,FALSE)</f>
        <v>20</v>
      </c>
      <c r="C80" s="15"/>
    </row>
    <row r="81" ht="25" customHeight="1" spans="1:3">
      <c r="A81" s="17" t="s">
        <v>101</v>
      </c>
      <c r="B81" s="14">
        <f ca="1">VLOOKUP(A81,'附件1、资金分配测算表 '!B:P,15,FALSE)</f>
        <v>15</v>
      </c>
      <c r="C81" s="15"/>
    </row>
    <row r="82" ht="25" customHeight="1" spans="1:3">
      <c r="A82" s="23" t="s">
        <v>108</v>
      </c>
      <c r="B82" s="14">
        <f ca="1">VLOOKUP(A82,'附件1、资金分配测算表 '!B:P,15,FALSE)</f>
        <v>18</v>
      </c>
      <c r="C82" s="15"/>
    </row>
    <row r="83" ht="25" customHeight="1" spans="1:3">
      <c r="A83" s="23" t="s">
        <v>109</v>
      </c>
      <c r="B83" s="14">
        <f ca="1">VLOOKUP(A83,'附件1、资金分配测算表 '!B:P,15,FALSE)</f>
        <v>7</v>
      </c>
      <c r="C83" s="15"/>
    </row>
    <row r="84" ht="25" customHeight="1" spans="1:3">
      <c r="A84" s="23" t="s">
        <v>111</v>
      </c>
      <c r="B84" s="14">
        <f ca="1">VLOOKUP(A84,'附件1、资金分配测算表 '!B:P,15,FALSE)</f>
        <v>8</v>
      </c>
      <c r="C84" s="15"/>
    </row>
    <row r="85" ht="25" customHeight="1" spans="1:3">
      <c r="A85" s="17" t="s">
        <v>115</v>
      </c>
      <c r="B85" s="14">
        <f ca="1">VLOOKUP(A85,'附件1、资金分配测算表 '!B:P,15,FALSE)</f>
        <v>8</v>
      </c>
      <c r="C85" s="15"/>
    </row>
    <row r="86" ht="25" customHeight="1" spans="1:3">
      <c r="A86" s="17" t="s">
        <v>116</v>
      </c>
      <c r="B86" s="14">
        <f ca="1">VLOOKUP(A86,'附件1、资金分配测算表 '!B:P,15,FALSE)</f>
        <v>15</v>
      </c>
      <c r="C86" s="15"/>
    </row>
    <row r="87" ht="25" customHeight="1" spans="1:3">
      <c r="A87" s="34" t="s">
        <v>122</v>
      </c>
      <c r="B87" s="14">
        <f ca="1">VLOOKUP(A87,'附件1、资金分配测算表 '!B:P,15,FALSE)</f>
        <v>19</v>
      </c>
      <c r="C87" s="15"/>
    </row>
    <row r="88" ht="25" customHeight="1" spans="1:3">
      <c r="A88" s="34" t="s">
        <v>123</v>
      </c>
      <c r="B88" s="14">
        <f ca="1">VLOOKUP(A88,'附件1、资金分配测算表 '!B:P,15,FALSE)</f>
        <v>19</v>
      </c>
      <c r="C88" s="15"/>
    </row>
    <row r="89" ht="25" customHeight="1" spans="1:3">
      <c r="A89" s="17" t="s">
        <v>124</v>
      </c>
      <c r="B89" s="14">
        <f ca="1">VLOOKUP(A89,'附件1、资金分配测算表 '!B:P,15,FALSE)</f>
        <v>18</v>
      </c>
      <c r="C89" s="15"/>
    </row>
    <row r="90" ht="25" customHeight="1" spans="1:3">
      <c r="A90" s="17" t="s">
        <v>125</v>
      </c>
      <c r="B90" s="14">
        <f ca="1">VLOOKUP(A90,'附件1、资金分配测算表 '!B:P,15,FALSE)</f>
        <v>29</v>
      </c>
      <c r="C90" s="15"/>
    </row>
    <row r="91" ht="25" customHeight="1" spans="1:3">
      <c r="A91" s="17" t="s">
        <v>126</v>
      </c>
      <c r="B91" s="14">
        <f ca="1">VLOOKUP(A91,'附件1、资金分配测算表 '!B:P,15,FALSE)</f>
        <v>27</v>
      </c>
      <c r="C91" s="15"/>
    </row>
    <row r="92" ht="25" customHeight="1" spans="1:3">
      <c r="A92" s="34" t="s">
        <v>130</v>
      </c>
      <c r="B92" s="14">
        <f ca="1">VLOOKUP(A92,'附件1、资金分配测算表 '!B:P,15,FALSE)</f>
        <v>15</v>
      </c>
      <c r="C92" s="15"/>
    </row>
    <row r="93" ht="25" customHeight="1" spans="1:3">
      <c r="A93" s="17" t="s">
        <v>131</v>
      </c>
      <c r="B93" s="14">
        <f ca="1">VLOOKUP(A93,'附件1、资金分配测算表 '!B:P,15,FALSE)</f>
        <v>15</v>
      </c>
      <c r="C93" s="15"/>
    </row>
    <row r="94" ht="25" customHeight="1" spans="1:3">
      <c r="A94" s="17" t="s">
        <v>132</v>
      </c>
      <c r="B94" s="14">
        <f ca="1">VLOOKUP(A94,'附件1、资金分配测算表 '!B:P,15,FALSE)</f>
        <v>16</v>
      </c>
      <c r="C94" s="15"/>
    </row>
    <row r="95" ht="25" customHeight="1" spans="1:3">
      <c r="A95" s="33" t="s">
        <v>137</v>
      </c>
      <c r="B95" s="14">
        <f ca="1">VLOOKUP(A95,'附件1、资金分配测算表 '!B:P,15,FALSE)</f>
        <v>13</v>
      </c>
      <c r="C95" s="15"/>
    </row>
    <row r="96" ht="25" customHeight="1" spans="1:3">
      <c r="A96" s="17" t="s">
        <v>138</v>
      </c>
      <c r="B96" s="14">
        <f ca="1">VLOOKUP(A96,'附件1、资金分配测算表 '!B:P,15,FALSE)</f>
        <v>17</v>
      </c>
      <c r="C96" s="15"/>
    </row>
    <row r="97" ht="25" customHeight="1" spans="1:3">
      <c r="A97" s="17" t="s">
        <v>139</v>
      </c>
      <c r="B97" s="14">
        <f ca="1">VLOOKUP(A97,'附件1、资金分配测算表 '!B:P,15,FALSE)</f>
        <v>21</v>
      </c>
      <c r="C97" s="15"/>
    </row>
    <row r="98" ht="25" customHeight="1" spans="1:3">
      <c r="A98" s="17" t="s">
        <v>140</v>
      </c>
      <c r="B98" s="14">
        <f ca="1">VLOOKUP(A98,'附件1、资金分配测算表 '!B:P,15,FALSE)</f>
        <v>14</v>
      </c>
      <c r="C98" s="15"/>
    </row>
    <row r="99" ht="25" customHeight="1" spans="1:3">
      <c r="A99" s="17" t="s">
        <v>141</v>
      </c>
      <c r="B99" s="14">
        <f ca="1">VLOOKUP(A99,'附件1、资金分配测算表 '!B:P,15,FALSE)</f>
        <v>17</v>
      </c>
      <c r="C99" s="15"/>
    </row>
    <row r="100" ht="25" customHeight="1" spans="1:3">
      <c r="A100" s="35" t="s">
        <v>145</v>
      </c>
      <c r="B100" s="14">
        <f ca="1">VLOOKUP(A100,'附件1、资金分配测算表 '!B:P,15,FALSE)</f>
        <v>10</v>
      </c>
      <c r="C100" s="15"/>
    </row>
    <row r="101" ht="25" customHeight="1" spans="1:3">
      <c r="A101" s="35" t="s">
        <v>146</v>
      </c>
      <c r="B101" s="14">
        <f ca="1">VLOOKUP(A101,'附件1、资金分配测算表 '!B:P,15,FALSE)</f>
        <v>16</v>
      </c>
      <c r="C101" s="15"/>
    </row>
    <row r="102" ht="25" customHeight="1" spans="1:3">
      <c r="A102" s="35" t="s">
        <v>147</v>
      </c>
      <c r="B102" s="14">
        <f ca="1">VLOOKUP(A102,'附件1、资金分配测算表 '!B:P,15,FALSE)</f>
        <v>16</v>
      </c>
      <c r="C102" s="15"/>
    </row>
    <row r="103" ht="25" customHeight="1" spans="1:3">
      <c r="A103" s="17" t="s">
        <v>148</v>
      </c>
      <c r="B103" s="14">
        <f ca="1">VLOOKUP(A103,'附件1、资金分配测算表 '!B:P,15,FALSE)</f>
        <v>25</v>
      </c>
      <c r="C103" s="15"/>
    </row>
    <row r="104" ht="25" customHeight="1" spans="1:3">
      <c r="A104" s="17" t="s">
        <v>149</v>
      </c>
      <c r="B104" s="14">
        <f ca="1">VLOOKUP(A104,'附件1、资金分配测算表 '!B:P,15,FALSE)</f>
        <v>7</v>
      </c>
      <c r="C104" s="15"/>
    </row>
    <row r="105" ht="25" customHeight="1" spans="1:3">
      <c r="A105" s="17" t="s">
        <v>150</v>
      </c>
      <c r="B105" s="14">
        <f ca="1">VLOOKUP(A105,'附件1、资金分配测算表 '!B:P,15,FALSE)</f>
        <v>6</v>
      </c>
      <c r="C105" s="15"/>
    </row>
    <row r="106" ht="25" customHeight="1" spans="1:3">
      <c r="A106" s="17" t="s">
        <v>154</v>
      </c>
      <c r="B106" s="14">
        <f ca="1">VLOOKUP(A106,'附件1、资金分配测算表 '!B:P,15,FALSE)</f>
        <v>16</v>
      </c>
      <c r="C106" s="15"/>
    </row>
    <row r="107" ht="25" customHeight="1" spans="1:3">
      <c r="A107" s="17" t="s">
        <v>158</v>
      </c>
      <c r="B107" s="14">
        <f ca="1">VLOOKUP(A107,'附件1、资金分配测算表 '!B:P,15,FALSE)</f>
        <v>14</v>
      </c>
      <c r="C107" s="15"/>
    </row>
    <row r="108" ht="25" customHeight="1" spans="1:3">
      <c r="A108" s="17" t="s">
        <v>159</v>
      </c>
      <c r="B108" s="14">
        <f ca="1">VLOOKUP(A108,'附件1、资金分配测算表 '!B:P,15,FALSE)</f>
        <v>10</v>
      </c>
      <c r="C108" s="15"/>
    </row>
    <row r="109" ht="25" customHeight="1" spans="1:3">
      <c r="A109" s="17" t="s">
        <v>160</v>
      </c>
      <c r="B109" s="14">
        <f ca="1">VLOOKUP(A109,'附件1、资金分配测算表 '!B:P,15,FALSE)</f>
        <v>10</v>
      </c>
      <c r="C109" s="15"/>
    </row>
    <row r="110" ht="25" customHeight="1" spans="1:3">
      <c r="A110" s="17" t="s">
        <v>164</v>
      </c>
      <c r="B110" s="14">
        <f ca="1">VLOOKUP(A110,'附件1、资金分配测算表 '!B:P,15,FALSE)</f>
        <v>8</v>
      </c>
      <c r="C110" s="15"/>
    </row>
    <row r="111" ht="25" customHeight="1" spans="1:3">
      <c r="A111" s="17" t="s">
        <v>165</v>
      </c>
      <c r="B111" s="14">
        <f ca="1">VLOOKUP(A111,'附件1、资金分配测算表 '!B:P,15,FALSE)</f>
        <v>14</v>
      </c>
      <c r="C111" s="15"/>
    </row>
    <row r="112" ht="25" customHeight="1" spans="1:3">
      <c r="A112" s="17" t="s">
        <v>166</v>
      </c>
      <c r="B112" s="14">
        <f ca="1">VLOOKUP(A112,'附件1、资金分配测算表 '!B:P,15,FALSE)</f>
        <v>8</v>
      </c>
      <c r="C112" s="15"/>
    </row>
  </sheetData>
  <sheetCalcPr fullCalcOnLoad="1"/>
  <mergeCells count="1">
    <mergeCell ref="A2:C2"/>
  </mergeCells>
  <printOptions horizontalCentered="1"/>
  <pageMargins left="0.751388888888889" right="0.751388888888889" top="0.802777777777778" bottom="0.802777777777778"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附件1、资金分配测算表 (助餐占比6)</vt:lpstr>
      <vt:lpstr>附件1、资金分配测算表 </vt:lpstr>
      <vt:lpstr>附件3、资金下达表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ht706</dc:creator>
  <cp:lastModifiedBy>榨菜</cp:lastModifiedBy>
  <dcterms:created xsi:type="dcterms:W3CDTF">2024-07-12T03:01:14Z</dcterms:created>
  <dcterms:modified xsi:type="dcterms:W3CDTF">2025-07-02T08:31:20Z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2052-12.1.0.21915</vt:lpwstr>
  </property>
  <property fmtid="{D5CDD505-2E9C-101B-9397-08002B2CF9AE}" pid="4" name="ICV">
    <vt:lpwstr>0A7AA36EA9C14F55B6C59AB73A20B627_13</vt:lpwstr>
  </property>
</Properties>
</file>